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statessynod-my.sharepoint.com/personal/assembly_css-elca_org/Documents/CentralStatesSynod-Shared/Synod Council meetings and minutes/JUne 2020/"/>
    </mc:Choice>
  </mc:AlternateContent>
  <xr:revisionPtr revIDLastSave="0" documentId="8_{EE0838A9-B822-4657-BE96-303AA4222509}" xr6:coauthVersionLast="45" xr6:coauthVersionMax="45" xr10:uidLastSave="{00000000-0000-0000-0000-000000000000}"/>
  <bookViews>
    <workbookView xWindow="-110" yWindow="-10910" windowWidth="19420" windowHeight="10560" xr2:uid="{00000000-000D-0000-FFFF-FFFF00000000}"/>
  </bookViews>
  <sheets>
    <sheet name="Prints on Letter Size Paper" sheetId="2" r:id="rId1"/>
  </sheets>
  <definedNames>
    <definedName name="_xlnm.Print_Area" localSheetId="0">'Prints on Letter Size Paper'!$A$3:$M$156</definedName>
    <definedName name="_xlnm.Print_Titles" localSheetId="0">'Prints on Letter Size Paper'!$A:$D,'Prints on Letter Size Paper'!$1:$5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2" l="1"/>
  <c r="K14" i="2" l="1"/>
  <c r="K116" i="2"/>
  <c r="K106" i="2"/>
  <c r="K96" i="2"/>
  <c r="K87" i="2"/>
  <c r="K60" i="2"/>
  <c r="K151" i="2" l="1"/>
  <c r="K153" i="2" s="1"/>
  <c r="K156" i="2" s="1"/>
  <c r="F60" i="2" l="1"/>
  <c r="F130" i="2"/>
  <c r="F116" i="2"/>
  <c r="F106" i="2"/>
  <c r="F96" i="2"/>
  <c r="F87" i="2"/>
  <c r="F14" i="2"/>
  <c r="H150" i="2" l="1"/>
  <c r="H116" i="2"/>
  <c r="H120" i="2" s="1"/>
  <c r="H106" i="2"/>
  <c r="O99" i="2"/>
  <c r="H96" i="2"/>
  <c r="H87" i="2"/>
  <c r="H60" i="2"/>
  <c r="H40" i="2"/>
  <c r="H19" i="2"/>
  <c r="H14" i="2"/>
  <c r="H151" i="2" l="1"/>
  <c r="H153" i="2" s="1"/>
  <c r="H156" i="2" s="1"/>
  <c r="O9" i="2"/>
  <c r="O8" i="2"/>
  <c r="O130" i="2" l="1"/>
  <c r="L130" i="2" l="1"/>
  <c r="I150" i="2"/>
  <c r="F150" i="2"/>
  <c r="I130" i="2"/>
  <c r="I116" i="2"/>
  <c r="I106" i="2"/>
  <c r="I96" i="2"/>
  <c r="I87" i="2"/>
  <c r="I60" i="2"/>
  <c r="I40" i="2"/>
  <c r="F40" i="2"/>
  <c r="F151" i="2" s="1"/>
  <c r="I19" i="2"/>
  <c r="I14" i="2"/>
  <c r="F19" i="2"/>
  <c r="F153" i="2" l="1"/>
  <c r="F156" i="2" s="1"/>
  <c r="I151" i="2"/>
  <c r="I153" i="2" s="1"/>
  <c r="I156" i="2" s="1"/>
  <c r="P128" i="2" l="1"/>
  <c r="P64" i="2"/>
  <c r="P58" i="2" l="1"/>
  <c r="P130" i="2"/>
  <c r="M150" i="2"/>
  <c r="L150" i="2"/>
  <c r="M130" i="2"/>
  <c r="M116" i="2"/>
  <c r="L116" i="2"/>
  <c r="M106" i="2"/>
  <c r="L106" i="2"/>
  <c r="M96" i="2"/>
  <c r="L96" i="2"/>
  <c r="M87" i="2"/>
  <c r="L87" i="2"/>
  <c r="L60" i="2"/>
  <c r="M60" i="2"/>
  <c r="M40" i="2"/>
  <c r="L40" i="2"/>
  <c r="M19" i="2"/>
  <c r="M14" i="2"/>
  <c r="L14" i="2"/>
  <c r="L19" i="2"/>
  <c r="L151" i="2" l="1"/>
  <c r="L153" i="2" s="1"/>
  <c r="L156" i="2" s="1"/>
  <c r="M151" i="2"/>
  <c r="M153" i="2" s="1"/>
  <c r="M156" i="2" s="1"/>
  <c r="Q130" i="2"/>
  <c r="Q58" i="2" l="1"/>
  <c r="Q19" i="2"/>
  <c r="Q150" i="2" l="1"/>
  <c r="P150" i="2"/>
  <c r="O150" i="2"/>
  <c r="Q116" i="2"/>
  <c r="P116" i="2"/>
  <c r="O116" i="2"/>
  <c r="Q106" i="2"/>
  <c r="P106" i="2"/>
  <c r="O106" i="2"/>
  <c r="Q96" i="2"/>
  <c r="P96" i="2"/>
  <c r="O96" i="2"/>
  <c r="Q87" i="2"/>
  <c r="P87" i="2"/>
  <c r="O87" i="2"/>
  <c r="P60" i="2"/>
  <c r="O60" i="2"/>
  <c r="Q60" i="2"/>
  <c r="Q40" i="2"/>
  <c r="P40" i="2"/>
  <c r="O40" i="2"/>
  <c r="Q14" i="2"/>
  <c r="P14" i="2"/>
  <c r="P19" i="2"/>
  <c r="O14" i="2"/>
  <c r="Q151" i="2" l="1"/>
  <c r="Q153" i="2" s="1"/>
  <c r="Q156" i="2" s="1"/>
  <c r="O151" i="2"/>
  <c r="P151" i="2"/>
  <c r="P153" i="2" s="1"/>
  <c r="P156" i="2" s="1"/>
  <c r="O153" i="2" l="1"/>
  <c r="O156" i="2" s="1"/>
</calcChain>
</file>

<file path=xl/sharedStrings.xml><?xml version="1.0" encoding="utf-8"?>
<sst xmlns="http://schemas.openxmlformats.org/spreadsheetml/2006/main" count="151" uniqueCount="144">
  <si>
    <t>SUPPORT AND REVENUE</t>
  </si>
  <si>
    <t xml:space="preserve">  Candidacy</t>
  </si>
  <si>
    <t>Total Support &amp; Revenue</t>
  </si>
  <si>
    <t>EXPENDITURES</t>
  </si>
  <si>
    <t>ELCA CHURCHWIDE MINISTRY</t>
  </si>
  <si>
    <t>SYNOD MINISTRY</t>
  </si>
  <si>
    <t xml:space="preserve">  Camp Tomah Shinga </t>
  </si>
  <si>
    <t xml:space="preserve">  Hollis Center-Outdoor Ministry</t>
  </si>
  <si>
    <t xml:space="preserve">  Lutheran Outdoor Ministries Center</t>
  </si>
  <si>
    <t xml:space="preserve">  Reflect Institute</t>
  </si>
  <si>
    <t xml:space="preserve">  Lutheran Family &amp; Children's Services</t>
  </si>
  <si>
    <t xml:space="preserve">  Lutheran Ministries Assn.</t>
  </si>
  <si>
    <t xml:space="preserve">  Lutheran Social Service</t>
  </si>
  <si>
    <t xml:space="preserve">  Metropolitan Lutheran Ministry </t>
  </si>
  <si>
    <t xml:space="preserve">  The Oaks </t>
  </si>
  <si>
    <t xml:space="preserve">  Trinity Lutheran Hospital</t>
  </si>
  <si>
    <t xml:space="preserve">  Kansas Ecumenical Ministries</t>
  </si>
  <si>
    <t xml:space="preserve">  Missouri Christian Leadership Forum</t>
  </si>
  <si>
    <t xml:space="preserve">  Interfaith Partnership</t>
  </si>
  <si>
    <t xml:space="preserve">  Project Equality</t>
  </si>
  <si>
    <t xml:space="preserve">  Council of Lutheran Churches</t>
  </si>
  <si>
    <t>Total Agencies/Institutions</t>
  </si>
  <si>
    <t xml:space="preserve">  Church in Society - World Hunger</t>
  </si>
  <si>
    <t xml:space="preserve">  Leadership/Ministry Development</t>
  </si>
  <si>
    <t xml:space="preserve">  Roster</t>
  </si>
  <si>
    <t xml:space="preserve">  Parish Ministry Associates</t>
  </si>
  <si>
    <t xml:space="preserve">  Multi-Cultural Ministries</t>
  </si>
  <si>
    <t xml:space="preserve">  Communications Team</t>
  </si>
  <si>
    <t xml:space="preserve">  Salary Guidelines</t>
  </si>
  <si>
    <t xml:space="preserve">  Women in Ministry</t>
  </si>
  <si>
    <t>Total Teams and Task Forces</t>
  </si>
  <si>
    <t xml:space="preserve">  Synod Salaries &amp; Benefits - ELCA</t>
  </si>
  <si>
    <t xml:space="preserve">    Ecumenism</t>
  </si>
  <si>
    <t xml:space="preserve">    Employee Assistance Program</t>
  </si>
  <si>
    <t xml:space="preserve">    Sexual Ethics in Ministry</t>
  </si>
  <si>
    <t xml:space="preserve">  Discipline Process - Committees</t>
  </si>
  <si>
    <t xml:space="preserve">  Legal Fees (Discipline)</t>
  </si>
  <si>
    <t xml:space="preserve">  Good Samaritan Fund</t>
  </si>
  <si>
    <t>Total Oversight/Pastoral Care</t>
  </si>
  <si>
    <t xml:space="preserve">    Region IV</t>
  </si>
  <si>
    <t xml:space="preserve">    Planned Giving Partnership</t>
  </si>
  <si>
    <t xml:space="preserve">    Campus Ministries</t>
  </si>
  <si>
    <t>Total ELCA Partnerships</t>
  </si>
  <si>
    <t xml:space="preserve">    Rent &amp; Occupancy </t>
  </si>
  <si>
    <t xml:space="preserve">    Depreciation</t>
  </si>
  <si>
    <t xml:space="preserve">    Operations - Total</t>
  </si>
  <si>
    <t>Total Office</t>
  </si>
  <si>
    <t xml:space="preserve">  Meetings</t>
  </si>
  <si>
    <t xml:space="preserve">  Nominating Committee</t>
  </si>
  <si>
    <t xml:space="preserve">  Resource Center</t>
  </si>
  <si>
    <t>Total Synod Council</t>
  </si>
  <si>
    <t xml:space="preserve">  Area Ministry Program</t>
  </si>
  <si>
    <t xml:space="preserve">  Resource Consultations</t>
  </si>
  <si>
    <t>TOTAL SYNOD MINISTRY</t>
  </si>
  <si>
    <t>TOTAL EXPENDITURES</t>
  </si>
  <si>
    <t>NET REVENUE OVER OR</t>
  </si>
  <si>
    <t>(UNDER) EXPENSES</t>
  </si>
  <si>
    <t>K.</t>
  </si>
  <si>
    <t>Previous Line Items</t>
  </si>
  <si>
    <t>B</t>
  </si>
  <si>
    <t>Companion Synod Relations</t>
  </si>
  <si>
    <t>Synod Council</t>
  </si>
  <si>
    <t>Office</t>
  </si>
  <si>
    <t>ELCA Partnerships</t>
  </si>
  <si>
    <t>Oversight &amp; Pastoral Care</t>
  </si>
  <si>
    <t>Teams and Task Forces</t>
  </si>
  <si>
    <t>Agencies &amp; Institutions</t>
  </si>
  <si>
    <t>J.</t>
  </si>
  <si>
    <t>I.</t>
  </si>
  <si>
    <t>H.</t>
  </si>
  <si>
    <t>G.</t>
  </si>
  <si>
    <t>F.</t>
  </si>
  <si>
    <t>E.</t>
  </si>
  <si>
    <t>D.</t>
  </si>
  <si>
    <t>C.</t>
  </si>
  <si>
    <t>A.</t>
  </si>
  <si>
    <t>Total Previous Line Items</t>
  </si>
  <si>
    <t xml:space="preserve">  Congregations</t>
  </si>
  <si>
    <t xml:space="preserve">  Interest</t>
  </si>
  <si>
    <t xml:space="preserve">  Reimbursement/Other Income</t>
  </si>
  <si>
    <t xml:space="preserve">  Metro St. Louis</t>
  </si>
  <si>
    <t xml:space="preserve">  Congregational Ministries</t>
  </si>
  <si>
    <t xml:space="preserve">  Global Mission Task Force</t>
  </si>
  <si>
    <t xml:space="preserve">  Ministry of Healing</t>
  </si>
  <si>
    <t xml:space="preserve">  Consultation Committee</t>
  </si>
  <si>
    <t>New Line Items</t>
  </si>
  <si>
    <t xml:space="preserve">  Stewardship</t>
  </si>
  <si>
    <t>Total New Line Items</t>
  </si>
  <si>
    <t xml:space="preserve">    Counseling Consultations</t>
  </si>
  <si>
    <t xml:space="preserve">  RC/AML  Expenses</t>
  </si>
  <si>
    <t xml:space="preserve">  RC/AML Training/Meetings</t>
  </si>
  <si>
    <t xml:space="preserve">  Youth</t>
  </si>
  <si>
    <t xml:space="preserve">    Bethany College</t>
  </si>
  <si>
    <t xml:space="preserve">    Seminaries (LSTC &amp; Wartburg)</t>
  </si>
  <si>
    <t xml:space="preserve">    Equipping Leaders</t>
  </si>
  <si>
    <t xml:space="preserve">  Temp. Restricted Funds Released</t>
  </si>
  <si>
    <t>Loss of Market Value -</t>
  </si>
  <si>
    <t xml:space="preserve">     Endowment Corpus</t>
  </si>
  <si>
    <t xml:space="preserve">  Shared Mission</t>
  </si>
  <si>
    <t xml:space="preserve">  Companion Synod Team</t>
  </si>
  <si>
    <t xml:space="preserve">    Pastoral Care Team (1)</t>
  </si>
  <si>
    <t xml:space="preserve">  Communication/Publications (3)</t>
  </si>
  <si>
    <t>(3) Moved to Section C in FYE '05 &amp; '06</t>
  </si>
  <si>
    <t>(1) Combine lines 49-50 in FYE 1/31/06</t>
  </si>
  <si>
    <t>(2) Moved from Section F in FYE '05 &amp; '06</t>
  </si>
  <si>
    <t xml:space="preserve">    Ministeriums - See G in '06 &amp; '07</t>
  </si>
  <si>
    <t xml:space="preserve">    Dean's Meetings - See G in '06 &amp; '07</t>
  </si>
  <si>
    <t xml:space="preserve">  Dean's Meetings/Ministeriums</t>
  </si>
  <si>
    <t xml:space="preserve">    Midwest Ministry Development</t>
  </si>
  <si>
    <t>Area Ministry Support</t>
  </si>
  <si>
    <t>Total Area Ministry Support</t>
  </si>
  <si>
    <t xml:space="preserve">  Mission Interpretation</t>
  </si>
  <si>
    <t xml:space="preserve">    Partnership for Missional Church</t>
  </si>
  <si>
    <t xml:space="preserve">    Asset Replacement Fund</t>
  </si>
  <si>
    <t xml:space="preserve">  Lutheran Family Svcs of NE</t>
  </si>
  <si>
    <t xml:space="preserve">  Officers Travel</t>
  </si>
  <si>
    <t>Priority</t>
  </si>
  <si>
    <t xml:space="preserve">    Rostered Retreats</t>
  </si>
  <si>
    <t xml:space="preserve">  Mission Table</t>
  </si>
  <si>
    <t>Contingency</t>
  </si>
  <si>
    <t xml:space="preserve">  Teams &amp; TF Expenses (Shared)</t>
  </si>
  <si>
    <t xml:space="preserve">  Campus Ministry (Higher Ed &amp; Schools)</t>
  </si>
  <si>
    <t xml:space="preserve">  Annual Appeal</t>
  </si>
  <si>
    <t>Electricity</t>
  </si>
  <si>
    <t>Janitorial Services</t>
  </si>
  <si>
    <t>Bishop Transition Set Aside</t>
  </si>
  <si>
    <t xml:space="preserve">   Prepaid Expenses Amortization</t>
  </si>
  <si>
    <t>Mission Fund Appeal Expenses</t>
  </si>
  <si>
    <t xml:space="preserve">   Endowment Fund Loan Repayment</t>
  </si>
  <si>
    <t xml:space="preserve">  Synod Salaries &amp; Benefits</t>
  </si>
  <si>
    <t>Proposed</t>
  </si>
  <si>
    <t>Revised</t>
  </si>
  <si>
    <t>Approved</t>
  </si>
  <si>
    <t>Actual</t>
  </si>
  <si>
    <t>FYE 1/31/17</t>
  </si>
  <si>
    <t xml:space="preserve">  Bishop's Convocation</t>
  </si>
  <si>
    <t xml:space="preserve">  Travel (Synod Staff)</t>
  </si>
  <si>
    <t xml:space="preserve">  Call Process Ministries</t>
  </si>
  <si>
    <t>Total Mission Fund Appeal Exp</t>
  </si>
  <si>
    <t xml:space="preserve">  Campus Ministry Salaries &amp; Ben</t>
  </si>
  <si>
    <t xml:space="preserve">  Communication/Publications</t>
  </si>
  <si>
    <t>FYE 1/31/20</t>
  </si>
  <si>
    <t>FYE 1/31/2022</t>
  </si>
  <si>
    <t>FYE 1/31/21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</si>
</sst>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7"/>
      <name val="Times New Roman"/>
      <family val="1"/>
    </font>
    <font>
      <sz val="7"/>
      <name val="Times New Roman"/>
      <family val="1"/>
    </font>
    <font>
      <sz val="8"/>
      <name val="Arial Narrow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39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39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39" fontId="7" fillId="0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39" fontId="6" fillId="0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  <xf numFmtId="39" fontId="6" fillId="0" borderId="3" xfId="0" applyNumberFormat="1" applyFont="1" applyFill="1" applyBorder="1" applyAlignment="1" applyProtection="1">
      <alignment vertical="center"/>
      <protection locked="0"/>
    </xf>
    <xf numFmtId="39" fontId="7" fillId="0" borderId="3" xfId="0" applyNumberFormat="1" applyFont="1" applyFill="1" applyBorder="1" applyAlignment="1" applyProtection="1">
      <alignment vertical="center"/>
      <protection locked="0"/>
    </xf>
    <xf numFmtId="39" fontId="6" fillId="0" borderId="0" xfId="0" applyNumberFormat="1" applyFont="1" applyFill="1" applyBorder="1" applyAlignment="1" applyProtection="1">
      <alignment vertical="center"/>
      <protection locked="0"/>
    </xf>
    <xf numFmtId="39" fontId="6" fillId="0" borderId="4" xfId="0" applyNumberFormat="1" applyFont="1" applyFill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  <protection locked="0"/>
    </xf>
    <xf numFmtId="39" fontId="6" fillId="0" borderId="2" xfId="0" applyNumberFormat="1" applyFont="1" applyBorder="1" applyAlignment="1" applyProtection="1">
      <alignment vertical="center"/>
      <protection locked="0"/>
    </xf>
    <xf numFmtId="39" fontId="6" fillId="2" borderId="2" xfId="0" applyNumberFormat="1" applyFont="1" applyFill="1" applyBorder="1" applyAlignment="1" applyProtection="1">
      <alignment vertical="center"/>
      <protection locked="0"/>
    </xf>
    <xf numFmtId="39" fontId="6" fillId="0" borderId="3" xfId="0" applyNumberFormat="1" applyFont="1" applyFill="1" applyBorder="1" applyAlignment="1" applyProtection="1">
      <alignment vertical="center"/>
    </xf>
    <xf numFmtId="39" fontId="6" fillId="0" borderId="2" xfId="0" applyNumberFormat="1" applyFont="1" applyFill="1" applyBorder="1" applyAlignment="1" applyProtection="1">
      <alignment vertical="center"/>
    </xf>
    <xf numFmtId="39" fontId="6" fillId="0" borderId="3" xfId="0" applyNumberFormat="1" applyFont="1" applyBorder="1" applyAlignment="1" applyProtection="1">
      <alignment vertical="center"/>
      <protection locked="0"/>
    </xf>
    <xf numFmtId="39" fontId="7" fillId="0" borderId="0" xfId="0" applyNumberFormat="1" applyFont="1" applyFill="1" applyBorder="1" applyAlignment="1" applyProtection="1">
      <alignment vertical="center"/>
      <protection locked="0"/>
    </xf>
    <xf numFmtId="39" fontId="6" fillId="0" borderId="0" xfId="0" applyNumberFormat="1" applyFont="1" applyFill="1" applyBorder="1" applyAlignment="1" applyProtection="1">
      <alignment vertical="center"/>
    </xf>
    <xf numFmtId="39" fontId="6" fillId="0" borderId="2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39" fontId="6" fillId="0" borderId="12" xfId="0" applyNumberFormat="1" applyFont="1" applyFill="1" applyBorder="1" applyAlignment="1" applyProtection="1">
      <alignment vertical="center"/>
      <protection locked="0"/>
    </xf>
    <xf numFmtId="39" fontId="6" fillId="0" borderId="13" xfId="0" applyNumberFormat="1" applyFont="1" applyFill="1" applyBorder="1" applyAlignment="1" applyProtection="1">
      <alignment vertical="center"/>
      <protection locked="0"/>
    </xf>
    <xf numFmtId="39" fontId="6" fillId="0" borderId="14" xfId="0" applyNumberFormat="1" applyFont="1" applyFill="1" applyBorder="1" applyAlignment="1" applyProtection="1">
      <alignment horizontal="right" vertical="center"/>
      <protection locked="0"/>
    </xf>
    <xf numFmtId="39" fontId="6" fillId="0" borderId="15" xfId="0" applyNumberFormat="1" applyFont="1" applyFill="1" applyBorder="1" applyAlignment="1" applyProtection="1">
      <alignment horizontal="right" vertical="center"/>
      <protection locked="0"/>
    </xf>
    <xf numFmtId="39" fontId="6" fillId="0" borderId="14" xfId="0" applyNumberFormat="1" applyFont="1" applyFill="1" applyBorder="1" applyAlignment="1" applyProtection="1">
      <alignment vertical="center"/>
      <protection locked="0"/>
    </xf>
    <xf numFmtId="39" fontId="6" fillId="0" borderId="15" xfId="0" applyNumberFormat="1" applyFont="1" applyFill="1" applyBorder="1" applyAlignment="1" applyProtection="1">
      <alignment vertical="center"/>
      <protection locked="0"/>
    </xf>
    <xf numFmtId="39" fontId="6" fillId="0" borderId="8" xfId="0" applyNumberFormat="1" applyFont="1" applyBorder="1" applyAlignment="1" applyProtection="1">
      <alignment vertical="center"/>
      <protection locked="0"/>
    </xf>
    <xf numFmtId="39" fontId="6" fillId="0" borderId="9" xfId="0" applyNumberFormat="1" applyFont="1" applyFill="1" applyBorder="1" applyAlignment="1" applyProtection="1">
      <alignment vertical="center"/>
      <protection locked="0"/>
    </xf>
    <xf numFmtId="39" fontId="6" fillId="0" borderId="16" xfId="0" applyNumberFormat="1" applyFont="1" applyBorder="1" applyAlignment="1" applyProtection="1">
      <alignment vertical="center"/>
    </xf>
    <xf numFmtId="39" fontId="6" fillId="0" borderId="17" xfId="0" applyNumberFormat="1" applyFont="1" applyFill="1" applyBorder="1" applyAlignment="1" applyProtection="1">
      <alignment vertical="center"/>
    </xf>
    <xf numFmtId="39" fontId="6" fillId="0" borderId="8" xfId="0" applyNumberFormat="1" applyFont="1" applyFill="1" applyBorder="1" applyAlignment="1" applyProtection="1">
      <alignment vertical="center"/>
      <protection locked="0"/>
    </xf>
    <xf numFmtId="39" fontId="6" fillId="0" borderId="13" xfId="0" applyNumberFormat="1" applyFont="1" applyBorder="1" applyAlignment="1" applyProtection="1">
      <alignment vertical="center"/>
      <protection locked="0"/>
    </xf>
    <xf numFmtId="39" fontId="6" fillId="2" borderId="13" xfId="0" applyNumberFormat="1" applyFont="1" applyFill="1" applyBorder="1" applyAlignment="1" applyProtection="1">
      <alignment vertical="center"/>
      <protection locked="0"/>
    </xf>
    <xf numFmtId="39" fontId="6" fillId="0" borderId="14" xfId="0" applyNumberFormat="1" applyFont="1" applyFill="1" applyBorder="1" applyAlignment="1" applyProtection="1">
      <alignment vertical="center"/>
    </xf>
    <xf numFmtId="39" fontId="6" fillId="0" borderId="15" xfId="0" applyNumberFormat="1" applyFont="1" applyFill="1" applyBorder="1" applyAlignment="1" applyProtection="1">
      <alignment vertical="center"/>
    </xf>
    <xf numFmtId="39" fontId="6" fillId="0" borderId="9" xfId="0" applyNumberFormat="1" applyFont="1" applyBorder="1" applyAlignment="1" applyProtection="1">
      <alignment vertical="center"/>
      <protection locked="0"/>
    </xf>
    <xf numFmtId="39" fontId="6" fillId="0" borderId="12" xfId="0" applyNumberFormat="1" applyFont="1" applyFill="1" applyBorder="1" applyAlignment="1" applyProtection="1">
      <alignment vertical="center"/>
    </xf>
    <xf numFmtId="39" fontId="6" fillId="0" borderId="13" xfId="0" applyNumberFormat="1" applyFont="1" applyFill="1" applyBorder="1" applyAlignment="1" applyProtection="1">
      <alignment vertical="center"/>
    </xf>
    <xf numFmtId="39" fontId="6" fillId="0" borderId="8" xfId="0" applyNumberFormat="1" applyFont="1" applyFill="1" applyBorder="1" applyAlignment="1" applyProtection="1">
      <alignment vertical="center"/>
    </xf>
    <xf numFmtId="39" fontId="6" fillId="0" borderId="9" xfId="0" applyNumberFormat="1" applyFont="1" applyFill="1" applyBorder="1" applyAlignment="1" applyProtection="1">
      <alignment vertical="center"/>
    </xf>
    <xf numFmtId="39" fontId="7" fillId="0" borderId="8" xfId="0" applyNumberFormat="1" applyFont="1" applyFill="1" applyBorder="1" applyAlignment="1" applyProtection="1">
      <alignment vertical="center"/>
      <protection locked="0"/>
    </xf>
    <xf numFmtId="39" fontId="6" fillId="0" borderId="12" xfId="0" applyNumberFormat="1" applyFont="1" applyBorder="1" applyAlignment="1" applyProtection="1">
      <alignment vertical="center"/>
      <protection locked="0"/>
    </xf>
    <xf numFmtId="39" fontId="6" fillId="0" borderId="14" xfId="0" applyNumberFormat="1" applyFont="1" applyBorder="1" applyAlignment="1" applyProtection="1">
      <alignment vertical="center"/>
      <protection locked="0"/>
    </xf>
    <xf numFmtId="39" fontId="6" fillId="0" borderId="15" xfId="0" applyNumberFormat="1" applyFont="1" applyBorder="1" applyAlignment="1" applyProtection="1">
      <alignment vertical="center"/>
      <protection locked="0"/>
    </xf>
    <xf numFmtId="39" fontId="6" fillId="0" borderId="12" xfId="0" applyNumberFormat="1" applyFont="1" applyBorder="1" applyAlignment="1" applyProtection="1">
      <alignment vertical="center"/>
    </xf>
    <xf numFmtId="39" fontId="6" fillId="0" borderId="13" xfId="0" applyNumberFormat="1" applyFont="1" applyBorder="1" applyAlignment="1" applyProtection="1">
      <alignment vertical="center"/>
    </xf>
    <xf numFmtId="39" fontId="6" fillId="0" borderId="8" xfId="0" applyNumberFormat="1" applyFont="1" applyBorder="1" applyAlignment="1" applyProtection="1">
      <alignment vertical="center"/>
    </xf>
    <xf numFmtId="39" fontId="6" fillId="0" borderId="9" xfId="0" applyNumberFormat="1" applyFont="1" applyBorder="1" applyAlignment="1" applyProtection="1">
      <alignment vertical="center"/>
    </xf>
    <xf numFmtId="39" fontId="6" fillId="0" borderId="10" xfId="0" applyNumberFormat="1" applyFont="1" applyBorder="1" applyAlignment="1" applyProtection="1">
      <alignment vertical="center"/>
    </xf>
    <xf numFmtId="39" fontId="6" fillId="0" borderId="1" xfId="0" applyNumberFormat="1" applyFont="1" applyBorder="1" applyAlignment="1" applyProtection="1">
      <alignment vertical="center"/>
    </xf>
    <xf numFmtId="39" fontId="6" fillId="0" borderId="11" xfId="0" applyNumberFormat="1" applyFont="1" applyBorder="1" applyAlignment="1" applyProtection="1">
      <alignment vertical="center"/>
    </xf>
    <xf numFmtId="0" fontId="7" fillId="3" borderId="11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protection locked="0"/>
    </xf>
    <xf numFmtId="39" fontId="7" fillId="0" borderId="12" xfId="0" applyNumberFormat="1" applyFont="1" applyFill="1" applyBorder="1" applyAlignment="1" applyProtection="1">
      <alignment vertical="center"/>
      <protection locked="0"/>
    </xf>
    <xf numFmtId="39" fontId="6" fillId="0" borderId="13" xfId="0" applyNumberFormat="1" applyFont="1" applyFill="1" applyBorder="1" applyAlignment="1" applyProtection="1">
      <protection locked="0"/>
    </xf>
    <xf numFmtId="39" fontId="6" fillId="0" borderId="15" xfId="0" applyNumberFormat="1" applyFont="1" applyFill="1" applyBorder="1" applyAlignment="1" applyProtection="1">
      <alignment horizontal="right"/>
      <protection locked="0"/>
    </xf>
    <xf numFmtId="39" fontId="6" fillId="0" borderId="15" xfId="0" applyNumberFormat="1" applyFont="1" applyFill="1" applyBorder="1" applyAlignment="1" applyProtection="1">
      <protection locked="0"/>
    </xf>
    <xf numFmtId="39" fontId="7" fillId="0" borderId="14" xfId="0" applyNumberFormat="1" applyFont="1" applyFill="1" applyBorder="1" applyAlignment="1" applyProtection="1">
      <alignment vertical="center"/>
      <protection locked="0"/>
    </xf>
    <xf numFmtId="39" fontId="6" fillId="0" borderId="9" xfId="0" applyNumberFormat="1" applyFont="1" applyFill="1" applyBorder="1" applyAlignment="1" applyProtection="1">
      <protection locked="0"/>
    </xf>
    <xf numFmtId="39" fontId="6" fillId="0" borderId="16" xfId="0" applyNumberFormat="1" applyFont="1" applyFill="1" applyBorder="1" applyAlignment="1" applyProtection="1">
      <alignment vertical="center"/>
    </xf>
    <xf numFmtId="39" fontId="6" fillId="0" borderId="13" xfId="0" applyNumberFormat="1" applyFont="1" applyBorder="1" applyAlignment="1" applyProtection="1">
      <protection locked="0"/>
    </xf>
    <xf numFmtId="39" fontId="6" fillId="2" borderId="12" xfId="0" applyNumberFormat="1" applyFont="1" applyFill="1" applyBorder="1" applyAlignment="1" applyProtection="1">
      <alignment vertical="center"/>
      <protection locked="0"/>
    </xf>
    <xf numFmtId="39" fontId="6" fillId="2" borderId="13" xfId="0" applyNumberFormat="1" applyFont="1" applyFill="1" applyBorder="1" applyAlignment="1" applyProtection="1">
      <protection locked="0"/>
    </xf>
    <xf numFmtId="39" fontId="6" fillId="0" borderId="15" xfId="0" applyNumberFormat="1" applyFont="1" applyFill="1" applyBorder="1" applyAlignment="1" applyProtection="1"/>
    <xf numFmtId="39" fontId="6" fillId="0" borderId="9" xfId="0" applyNumberFormat="1" applyFont="1" applyBorder="1" applyAlignment="1" applyProtection="1">
      <protection locked="0"/>
    </xf>
    <xf numFmtId="39" fontId="6" fillId="0" borderId="13" xfId="0" applyNumberFormat="1" applyFont="1" applyFill="1" applyBorder="1" applyAlignment="1" applyProtection="1"/>
    <xf numFmtId="39" fontId="6" fillId="0" borderId="9" xfId="0" applyNumberFormat="1" applyFont="1" applyFill="1" applyBorder="1" applyAlignment="1" applyProtection="1"/>
    <xf numFmtId="39" fontId="6" fillId="0" borderId="15" xfId="0" applyNumberFormat="1" applyFont="1" applyBorder="1" applyAlignment="1" applyProtection="1">
      <protection locked="0"/>
    </xf>
    <xf numFmtId="39" fontId="6" fillId="0" borderId="13" xfId="0" applyNumberFormat="1" applyFont="1" applyBorder="1" applyAlignment="1" applyProtection="1"/>
    <xf numFmtId="39" fontId="6" fillId="0" borderId="9" xfId="0" applyNumberFormat="1" applyFont="1" applyBorder="1" applyAlignment="1" applyProtection="1"/>
    <xf numFmtId="39" fontId="7" fillId="0" borderId="21" xfId="0" applyNumberFormat="1" applyFont="1" applyFill="1" applyBorder="1" applyAlignment="1" applyProtection="1">
      <alignment vertical="center"/>
      <protection locked="0"/>
    </xf>
    <xf numFmtId="39" fontId="6" fillId="0" borderId="22" xfId="0" applyNumberFormat="1" applyFont="1" applyFill="1" applyBorder="1" applyAlignment="1" applyProtection="1">
      <alignment horizontal="right" vertical="center"/>
      <protection locked="0"/>
    </xf>
    <xf numFmtId="39" fontId="6" fillId="0" borderId="22" xfId="0" applyNumberFormat="1" applyFont="1" applyFill="1" applyBorder="1" applyAlignment="1" applyProtection="1">
      <alignment vertical="center"/>
      <protection locked="0"/>
    </xf>
    <xf numFmtId="39" fontId="7" fillId="0" borderId="22" xfId="0" applyNumberFormat="1" applyFont="1" applyFill="1" applyBorder="1" applyAlignment="1" applyProtection="1">
      <alignment vertical="center"/>
      <protection locked="0"/>
    </xf>
    <xf numFmtId="39" fontId="6" fillId="0" borderId="19" xfId="0" applyNumberFormat="1" applyFont="1" applyFill="1" applyBorder="1" applyAlignment="1" applyProtection="1">
      <alignment vertical="center"/>
      <protection locked="0"/>
    </xf>
    <xf numFmtId="39" fontId="6" fillId="0" borderId="21" xfId="0" applyNumberFormat="1" applyFont="1" applyFill="1" applyBorder="1" applyAlignment="1" applyProtection="1">
      <alignment vertical="center"/>
      <protection locked="0"/>
    </xf>
    <xf numFmtId="39" fontId="6" fillId="0" borderId="21" xfId="0" applyNumberFormat="1" applyFont="1" applyBorder="1" applyAlignment="1" applyProtection="1">
      <alignment vertical="center"/>
      <protection locked="0"/>
    </xf>
    <xf numFmtId="39" fontId="6" fillId="0" borderId="22" xfId="0" applyNumberFormat="1" applyFont="1" applyFill="1" applyBorder="1" applyAlignment="1" applyProtection="1">
      <alignment vertical="center"/>
    </xf>
    <xf numFmtId="39" fontId="6" fillId="0" borderId="19" xfId="0" applyNumberFormat="1" applyFont="1" applyBorder="1" applyAlignment="1" applyProtection="1">
      <alignment vertical="center"/>
      <protection locked="0"/>
    </xf>
    <xf numFmtId="39" fontId="6" fillId="0" borderId="21" xfId="0" applyNumberFormat="1" applyFont="1" applyFill="1" applyBorder="1" applyAlignment="1" applyProtection="1">
      <alignment vertical="center"/>
    </xf>
    <xf numFmtId="39" fontId="6" fillId="0" borderId="19" xfId="0" applyNumberFormat="1" applyFont="1" applyFill="1" applyBorder="1" applyAlignment="1" applyProtection="1">
      <alignment vertical="center"/>
    </xf>
    <xf numFmtId="39" fontId="6" fillId="0" borderId="22" xfId="0" applyNumberFormat="1" applyFont="1" applyBorder="1" applyAlignment="1" applyProtection="1">
      <alignment vertical="center"/>
      <protection locked="0"/>
    </xf>
    <xf numFmtId="39" fontId="6" fillId="0" borderId="21" xfId="0" applyNumberFormat="1" applyFont="1" applyBorder="1" applyAlignment="1" applyProtection="1">
      <alignment vertical="center"/>
    </xf>
    <xf numFmtId="39" fontId="6" fillId="0" borderId="19" xfId="0" applyNumberFormat="1" applyFont="1" applyBorder="1" applyAlignment="1" applyProtection="1">
      <alignment vertical="center"/>
    </xf>
    <xf numFmtId="39" fontId="6" fillId="0" borderId="20" xfId="0" applyNumberFormat="1" applyFont="1" applyBorder="1" applyAlignment="1" applyProtection="1">
      <alignment vertical="center"/>
    </xf>
    <xf numFmtId="0" fontId="0" fillId="0" borderId="0" xfId="0" applyFill="1" applyBorder="1"/>
    <xf numFmtId="39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/>
    <xf numFmtId="39" fontId="6" fillId="0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6" xfId="0" applyFill="1" applyBorder="1"/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vertical="center"/>
    </xf>
    <xf numFmtId="39" fontId="6" fillId="0" borderId="23" xfId="0" applyNumberFormat="1" applyFont="1" applyBorder="1" applyAlignment="1" applyProtection="1">
      <alignment vertical="center"/>
    </xf>
    <xf numFmtId="0" fontId="0" fillId="3" borderId="5" xfId="0" applyFill="1" applyBorder="1"/>
    <xf numFmtId="0" fontId="0" fillId="3" borderId="7" xfId="0" applyFill="1" applyBorder="1"/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39" fontId="6" fillId="3" borderId="0" xfId="0" applyNumberFormat="1" applyFont="1" applyFill="1" applyBorder="1" applyAlignment="1" applyProtection="1">
      <alignment horizontal="right" vertical="center"/>
      <protection locked="0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vertical="center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7" fillId="3" borderId="18" xfId="0" applyFont="1" applyFill="1" applyBorder="1" applyAlignment="1">
      <alignment horizontal="center" vertical="center"/>
    </xf>
    <xf numFmtId="39" fontId="7" fillId="0" borderId="13" xfId="0" applyNumberFormat="1" applyFont="1" applyFill="1" applyBorder="1" applyAlignment="1" applyProtection="1">
      <alignment vertical="center"/>
      <protection locked="0"/>
    </xf>
    <xf numFmtId="39" fontId="7" fillId="0" borderId="14" xfId="0" applyNumberFormat="1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2"/>
  <sheetViews>
    <sheetView tabSelected="1" zoomScale="130" zoomScaleNormal="130" zoomScaleSheetLayoutView="90" workbookViewId="0">
      <pane xSplit="4" ySplit="6" topLeftCell="E59" activePane="bottomRight" state="frozen"/>
      <selection pane="topRight" activeCell="F1" sqref="F1"/>
      <selection pane="bottomLeft" activeCell="A7" sqref="A7"/>
      <selection pane="bottomRight" activeCell="H153" sqref="H153"/>
    </sheetView>
  </sheetViews>
  <sheetFormatPr defaultColWidth="9.08984375" defaultRowHeight="10.5" x14ac:dyDescent="0.25"/>
  <cols>
    <col min="1" max="1" width="3.6328125" style="7" customWidth="1"/>
    <col min="2" max="2" width="2.36328125" style="8" hidden="1" customWidth="1"/>
    <col min="3" max="3" width="2.453125" style="2" customWidth="1"/>
    <col min="4" max="4" width="29.08984375" style="4" customWidth="1"/>
    <col min="5" max="5" width="1.6328125" style="2" customWidth="1"/>
    <col min="6" max="6" width="12.6328125" style="2" bestFit="1" customWidth="1"/>
    <col min="7" max="7" width="1.6328125" style="2" customWidth="1"/>
    <col min="8" max="8" width="12.54296875" style="2" bestFit="1" customWidth="1"/>
    <col min="9" max="9" width="11.6328125" style="2" customWidth="1"/>
    <col min="10" max="10" width="1.6328125" style="2" customWidth="1"/>
    <col min="11" max="11" width="11.90625" style="2" bestFit="1" customWidth="1"/>
    <col min="12" max="13" width="11.6328125" style="2" customWidth="1"/>
    <col min="14" max="14" width="1.6328125" style="2" customWidth="1"/>
    <col min="15" max="17" width="11.6328125" style="2" hidden="1" customWidth="1"/>
    <col min="18" max="16384" width="9.08984375" style="2"/>
  </cols>
  <sheetData>
    <row r="1" spans="1:17" ht="14.1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4.15" customHeight="1" thickBot="1" x14ac:dyDescent="0.3">
      <c r="C2" s="1"/>
      <c r="D2" s="6"/>
      <c r="E2" s="1"/>
      <c r="F2" s="1"/>
      <c r="G2" s="1"/>
      <c r="H2" s="1"/>
      <c r="I2" s="1"/>
      <c r="J2" s="1"/>
      <c r="K2" s="1"/>
      <c r="L2" s="1"/>
      <c r="M2" s="1"/>
      <c r="N2" s="6"/>
      <c r="O2" s="1"/>
      <c r="P2" s="1"/>
      <c r="Q2" s="1"/>
    </row>
    <row r="3" spans="1:17" ht="14.15" customHeight="1" x14ac:dyDescent="0.25">
      <c r="A3" s="114"/>
      <c r="B3" s="119"/>
      <c r="C3" s="119"/>
      <c r="D3" s="120"/>
      <c r="E3" s="110"/>
      <c r="F3" s="138">
        <v>2021</v>
      </c>
      <c r="G3" s="110"/>
      <c r="H3" s="141">
        <v>2020</v>
      </c>
      <c r="I3" s="142"/>
      <c r="J3" s="110"/>
      <c r="K3" s="141">
        <v>2019</v>
      </c>
      <c r="L3" s="149"/>
      <c r="M3" s="142"/>
      <c r="N3" s="112"/>
      <c r="O3" s="146">
        <v>2016</v>
      </c>
      <c r="P3" s="147"/>
      <c r="Q3" s="148"/>
    </row>
    <row r="4" spans="1:17" ht="14.15" customHeight="1" x14ac:dyDescent="0.25">
      <c r="A4" s="121"/>
      <c r="B4" s="34"/>
      <c r="C4" s="32"/>
      <c r="D4" s="122"/>
      <c r="E4" s="40"/>
      <c r="F4" s="115" t="s">
        <v>142</v>
      </c>
      <c r="G4" s="40"/>
      <c r="H4" s="143" t="s">
        <v>143</v>
      </c>
      <c r="I4" s="144"/>
      <c r="J4" s="40"/>
      <c r="K4" s="143" t="s">
        <v>141</v>
      </c>
      <c r="L4" s="145"/>
      <c r="M4" s="144"/>
      <c r="N4" s="39"/>
      <c r="O4" s="143" t="s">
        <v>134</v>
      </c>
      <c r="P4" s="145"/>
      <c r="Q4" s="144"/>
    </row>
    <row r="5" spans="1:17" ht="14.15" customHeight="1" thickBot="1" x14ac:dyDescent="0.3">
      <c r="A5" s="123"/>
      <c r="B5" s="34" t="s">
        <v>116</v>
      </c>
      <c r="C5" s="35"/>
      <c r="D5" s="124"/>
      <c r="E5" s="40"/>
      <c r="F5" s="116" t="s">
        <v>130</v>
      </c>
      <c r="G5" s="40"/>
      <c r="H5" s="41" t="s">
        <v>131</v>
      </c>
      <c r="I5" s="42" t="s">
        <v>132</v>
      </c>
      <c r="J5" s="40"/>
      <c r="K5" s="41" t="s">
        <v>133</v>
      </c>
      <c r="L5" s="37" t="s">
        <v>131</v>
      </c>
      <c r="M5" s="76" t="s">
        <v>132</v>
      </c>
      <c r="N5" s="39"/>
      <c r="O5" s="41" t="s">
        <v>133</v>
      </c>
      <c r="P5" s="37" t="s">
        <v>131</v>
      </c>
      <c r="Q5" s="42" t="s">
        <v>132</v>
      </c>
    </row>
    <row r="6" spans="1:17" ht="12" customHeight="1" x14ac:dyDescent="0.25">
      <c r="A6" s="125" t="s">
        <v>0</v>
      </c>
      <c r="B6" s="34"/>
      <c r="C6" s="32"/>
      <c r="D6" s="122"/>
      <c r="E6" s="11"/>
      <c r="F6" s="117"/>
      <c r="G6" s="11"/>
      <c r="H6" s="43"/>
      <c r="I6" s="44"/>
      <c r="J6" s="11"/>
      <c r="K6" s="43"/>
      <c r="L6" s="11"/>
      <c r="M6" s="77"/>
      <c r="N6" s="15"/>
      <c r="O6" s="43"/>
      <c r="P6" s="11"/>
      <c r="Q6" s="44"/>
    </row>
    <row r="7" spans="1:17" ht="12" customHeight="1" x14ac:dyDescent="0.25">
      <c r="A7" s="121">
        <v>1</v>
      </c>
      <c r="B7" s="34"/>
      <c r="C7" s="32"/>
      <c r="D7" s="122" t="s">
        <v>77</v>
      </c>
      <c r="E7" s="13"/>
      <c r="F7" s="95">
        <v>1550000</v>
      </c>
      <c r="G7" s="13"/>
      <c r="H7" s="78">
        <v>1550000</v>
      </c>
      <c r="I7" s="139">
        <v>1625000</v>
      </c>
      <c r="J7" s="13"/>
      <c r="K7" s="45">
        <v>1567499.96</v>
      </c>
      <c r="L7" s="12">
        <v>1640000</v>
      </c>
      <c r="M7" s="79">
        <v>1680000</v>
      </c>
      <c r="N7" s="20"/>
      <c r="O7" s="45">
        <v>1699683.15</v>
      </c>
      <c r="P7" s="14">
        <v>1750000</v>
      </c>
      <c r="Q7" s="46">
        <v>1840000</v>
      </c>
    </row>
    <row r="8" spans="1:17" ht="12" customHeight="1" x14ac:dyDescent="0.25">
      <c r="A8" s="121">
        <v>2</v>
      </c>
      <c r="B8" s="34"/>
      <c r="C8" s="32"/>
      <c r="D8" s="122" t="s">
        <v>122</v>
      </c>
      <c r="E8" s="17"/>
      <c r="F8" s="96">
        <v>10000</v>
      </c>
      <c r="G8" s="17"/>
      <c r="H8" s="47">
        <v>10000</v>
      </c>
      <c r="I8" s="48">
        <v>10000</v>
      </c>
      <c r="J8" s="17"/>
      <c r="K8" s="47">
        <v>15861</v>
      </c>
      <c r="L8" s="16">
        <v>10000</v>
      </c>
      <c r="M8" s="80">
        <v>10000</v>
      </c>
      <c r="N8" s="113"/>
      <c r="O8" s="47">
        <f>7269+13.38+1408</f>
        <v>8690.380000000001</v>
      </c>
      <c r="P8" s="16">
        <v>15000</v>
      </c>
      <c r="Q8" s="48">
        <v>15000</v>
      </c>
    </row>
    <row r="9" spans="1:17" ht="12" customHeight="1" x14ac:dyDescent="0.25">
      <c r="A9" s="121">
        <v>3</v>
      </c>
      <c r="B9" s="34"/>
      <c r="C9" s="32"/>
      <c r="D9" s="122" t="s">
        <v>98</v>
      </c>
      <c r="E9" s="17"/>
      <c r="F9" s="96">
        <v>1000</v>
      </c>
      <c r="G9" s="17"/>
      <c r="H9" s="140">
        <v>1000</v>
      </c>
      <c r="I9" s="48">
        <v>21000</v>
      </c>
      <c r="J9" s="17"/>
      <c r="K9" s="47">
        <v>21776.75</v>
      </c>
      <c r="L9" s="16">
        <v>700</v>
      </c>
      <c r="M9" s="80">
        <v>700</v>
      </c>
      <c r="N9" s="113"/>
      <c r="O9" s="47">
        <f>534+978.63</f>
        <v>1512.63</v>
      </c>
      <c r="P9" s="16">
        <v>2650</v>
      </c>
      <c r="Q9" s="48">
        <v>2650</v>
      </c>
    </row>
    <row r="10" spans="1:17" ht="12" customHeight="1" x14ac:dyDescent="0.25">
      <c r="A10" s="121">
        <v>4</v>
      </c>
      <c r="B10" s="34"/>
      <c r="C10" s="32"/>
      <c r="D10" s="122" t="s">
        <v>78</v>
      </c>
      <c r="E10" s="13"/>
      <c r="F10" s="97">
        <v>151</v>
      </c>
      <c r="G10" s="13"/>
      <c r="H10" s="49">
        <v>151</v>
      </c>
      <c r="I10" s="50">
        <v>151</v>
      </c>
      <c r="J10" s="13"/>
      <c r="K10" s="49">
        <v>282.81</v>
      </c>
      <c r="L10" s="18">
        <v>122</v>
      </c>
      <c r="M10" s="81">
        <v>122</v>
      </c>
      <c r="N10" s="20"/>
      <c r="O10" s="49">
        <v>112.72</v>
      </c>
      <c r="P10" s="19">
        <v>100</v>
      </c>
      <c r="Q10" s="50">
        <v>400</v>
      </c>
    </row>
    <row r="11" spans="1:17" ht="12" hidden="1" customHeight="1" x14ac:dyDescent="0.25">
      <c r="A11" s="121">
        <v>5</v>
      </c>
      <c r="B11" s="34"/>
      <c r="C11" s="32"/>
      <c r="D11" s="122" t="s">
        <v>95</v>
      </c>
      <c r="E11" s="13"/>
      <c r="F11" s="100"/>
      <c r="G11" s="13"/>
      <c r="H11" s="45"/>
      <c r="I11" s="50"/>
      <c r="J11" s="13"/>
      <c r="K11" s="45"/>
      <c r="L11" s="12"/>
      <c r="M11" s="81">
        <v>0</v>
      </c>
      <c r="N11" s="20"/>
      <c r="O11" s="45"/>
      <c r="P11" s="12">
        <v>0</v>
      </c>
      <c r="Q11" s="50">
        <v>0</v>
      </c>
    </row>
    <row r="12" spans="1:17" s="3" customFormat="1" ht="12" customHeight="1" x14ac:dyDescent="0.25">
      <c r="A12" s="121">
        <v>6</v>
      </c>
      <c r="B12" s="34"/>
      <c r="C12" s="126"/>
      <c r="D12" s="122" t="s">
        <v>79</v>
      </c>
      <c r="E12" s="111"/>
      <c r="F12" s="97">
        <v>60892</v>
      </c>
      <c r="G12" s="111"/>
      <c r="H12" s="82">
        <v>60800</v>
      </c>
      <c r="I12" s="50">
        <v>50800</v>
      </c>
      <c r="J12" s="111"/>
      <c r="K12" s="49">
        <v>47198.68</v>
      </c>
      <c r="L12" s="18">
        <v>50000</v>
      </c>
      <c r="M12" s="81">
        <v>64400</v>
      </c>
      <c r="N12" s="20"/>
      <c r="O12" s="49">
        <v>44269.36</v>
      </c>
      <c r="P12" s="19">
        <v>65000</v>
      </c>
      <c r="Q12" s="50">
        <v>80000</v>
      </c>
    </row>
    <row r="13" spans="1:17" ht="3" customHeight="1" x14ac:dyDescent="0.25">
      <c r="A13" s="121"/>
      <c r="B13" s="34"/>
      <c r="C13" s="32"/>
      <c r="D13" s="122"/>
      <c r="E13" s="13"/>
      <c r="F13" s="103"/>
      <c r="G13" s="13"/>
      <c r="H13" s="55"/>
      <c r="I13" s="52"/>
      <c r="J13" s="13"/>
      <c r="K13" s="55"/>
      <c r="L13" s="20"/>
      <c r="M13" s="83"/>
      <c r="N13" s="20"/>
      <c r="O13" s="51"/>
      <c r="P13" s="20"/>
      <c r="Q13" s="52"/>
    </row>
    <row r="14" spans="1:17" s="5" customFormat="1" ht="12" customHeight="1" thickBot="1" x14ac:dyDescent="0.3">
      <c r="A14" s="127"/>
      <c r="B14" s="33"/>
      <c r="C14" s="128"/>
      <c r="D14" s="129" t="s">
        <v>2</v>
      </c>
      <c r="E14" s="13"/>
      <c r="F14" s="118">
        <f>SUM(F7:F12)</f>
        <v>1622043</v>
      </c>
      <c r="G14" s="13"/>
      <c r="H14" s="84">
        <f>SUM(H7:H12)</f>
        <v>1621951</v>
      </c>
      <c r="I14" s="54">
        <f>SUM(I7:I12)</f>
        <v>1706951</v>
      </c>
      <c r="J14" s="13"/>
      <c r="K14" s="84">
        <f>SUM(K7:K12)</f>
        <v>1652619.2</v>
      </c>
      <c r="L14" s="21">
        <f>SUM(L7:L12)</f>
        <v>1700822</v>
      </c>
      <c r="M14" s="54">
        <f>SUM(M7:M12)</f>
        <v>1755222</v>
      </c>
      <c r="N14" s="29"/>
      <c r="O14" s="53">
        <f>SUM(O7:O12)</f>
        <v>1754268.2399999998</v>
      </c>
      <c r="P14" s="21">
        <f>SUM(P7:P12)</f>
        <v>1832750</v>
      </c>
      <c r="Q14" s="54">
        <f>SUM(Q7:Q12)</f>
        <v>1938050</v>
      </c>
    </row>
    <row r="15" spans="1:17" ht="12" customHeight="1" thickTop="1" x14ac:dyDescent="0.25">
      <c r="A15" s="121"/>
      <c r="B15" s="34"/>
      <c r="C15" s="32"/>
      <c r="D15" s="122"/>
      <c r="E15" s="13"/>
      <c r="F15" s="103"/>
      <c r="G15" s="13"/>
      <c r="H15" s="55"/>
      <c r="I15" s="52"/>
      <c r="J15" s="13"/>
      <c r="K15" s="55"/>
      <c r="L15" s="20"/>
      <c r="M15" s="83"/>
      <c r="N15" s="20"/>
      <c r="O15" s="51"/>
      <c r="P15" s="20"/>
      <c r="Q15" s="52"/>
    </row>
    <row r="16" spans="1:17" ht="12" customHeight="1" x14ac:dyDescent="0.25">
      <c r="A16" s="121"/>
      <c r="B16" s="34"/>
      <c r="C16" s="32"/>
      <c r="D16" s="122"/>
      <c r="E16" s="13"/>
      <c r="F16" s="103"/>
      <c r="G16" s="13"/>
      <c r="H16" s="55"/>
      <c r="I16" s="52"/>
      <c r="J16" s="13"/>
      <c r="K16" s="55"/>
      <c r="L16" s="20"/>
      <c r="M16" s="83"/>
      <c r="N16" s="20"/>
      <c r="O16" s="51"/>
      <c r="P16" s="20"/>
      <c r="Q16" s="52"/>
    </row>
    <row r="17" spans="1:17" ht="12" customHeight="1" x14ac:dyDescent="0.25">
      <c r="A17" s="125" t="s">
        <v>3</v>
      </c>
      <c r="B17" s="34"/>
      <c r="C17" s="32"/>
      <c r="D17" s="122"/>
      <c r="E17" s="13"/>
      <c r="F17" s="103"/>
      <c r="G17" s="13"/>
      <c r="H17" s="55"/>
      <c r="I17" s="52"/>
      <c r="J17" s="13"/>
      <c r="K17" s="55"/>
      <c r="L17" s="20"/>
      <c r="M17" s="83"/>
      <c r="N17" s="20"/>
      <c r="O17" s="51"/>
      <c r="P17" s="20"/>
      <c r="Q17" s="52"/>
    </row>
    <row r="18" spans="1:17" ht="6" customHeight="1" x14ac:dyDescent="0.25">
      <c r="A18" s="121"/>
      <c r="B18" s="34"/>
      <c r="C18" s="32"/>
      <c r="D18" s="122"/>
      <c r="E18" s="13"/>
      <c r="F18" s="103"/>
      <c r="G18" s="13"/>
      <c r="H18" s="55"/>
      <c r="I18" s="52"/>
      <c r="J18" s="13"/>
      <c r="K18" s="55"/>
      <c r="L18" s="20"/>
      <c r="M18" s="83"/>
      <c r="N18" s="20"/>
      <c r="O18" s="51"/>
      <c r="P18" s="20"/>
      <c r="Q18" s="52"/>
    </row>
    <row r="19" spans="1:17" ht="12" customHeight="1" x14ac:dyDescent="0.25">
      <c r="A19" s="121">
        <v>7</v>
      </c>
      <c r="B19" s="34">
        <v>2</v>
      </c>
      <c r="C19" s="32"/>
      <c r="D19" s="130" t="s">
        <v>4</v>
      </c>
      <c r="E19" s="13"/>
      <c r="F19" s="97">
        <f>ROUND((F7+F8)*0.5,0)</f>
        <v>780000</v>
      </c>
      <c r="G19" s="13"/>
      <c r="H19" s="82">
        <f>ROUND((H7+H8)*0.5,0)</f>
        <v>780000</v>
      </c>
      <c r="I19" s="50">
        <f>ROUND((I7+I8)*0.5,0)</f>
        <v>817500</v>
      </c>
      <c r="J19" s="13"/>
      <c r="K19" s="49">
        <v>791680.48</v>
      </c>
      <c r="L19" s="18">
        <f>ROUND((L7+L8)*0.5,0)</f>
        <v>825000</v>
      </c>
      <c r="M19" s="81">
        <f>ROUND((M7+M8)*0.5,0)</f>
        <v>845000</v>
      </c>
      <c r="N19" s="20"/>
      <c r="O19" s="49">
        <v>853732.77</v>
      </c>
      <c r="P19" s="19">
        <f>ROUND((P7+P8)*0.5,0)</f>
        <v>882500</v>
      </c>
      <c r="Q19" s="50">
        <f>ROUND((Q7+Q8)*0.5,0)</f>
        <v>927500</v>
      </c>
    </row>
    <row r="20" spans="1:17" ht="12" customHeight="1" x14ac:dyDescent="0.25">
      <c r="A20" s="121"/>
      <c r="B20" s="34"/>
      <c r="C20" s="32"/>
      <c r="D20" s="122"/>
      <c r="E20" s="11"/>
      <c r="F20" s="99"/>
      <c r="G20" s="11"/>
      <c r="H20" s="51"/>
      <c r="I20" s="52"/>
      <c r="J20" s="11"/>
      <c r="K20" s="51"/>
      <c r="L20" s="22"/>
      <c r="M20" s="83"/>
      <c r="N20" s="20"/>
      <c r="O20" s="55"/>
      <c r="P20" s="22"/>
      <c r="Q20" s="52"/>
    </row>
    <row r="21" spans="1:17" ht="12" customHeight="1" x14ac:dyDescent="0.25">
      <c r="A21" s="125" t="s">
        <v>5</v>
      </c>
      <c r="B21" s="34"/>
      <c r="C21" s="32"/>
      <c r="D21" s="122"/>
      <c r="E21" s="11"/>
      <c r="F21" s="99"/>
      <c r="G21" s="11"/>
      <c r="H21" s="51"/>
      <c r="I21" s="52"/>
      <c r="J21" s="11"/>
      <c r="K21" s="51"/>
      <c r="L21" s="22"/>
      <c r="M21" s="83"/>
      <c r="N21" s="20"/>
      <c r="O21" s="55"/>
      <c r="P21" s="22"/>
      <c r="Q21" s="52"/>
    </row>
    <row r="22" spans="1:17" ht="3" customHeight="1" x14ac:dyDescent="0.25">
      <c r="A22" s="121"/>
      <c r="B22" s="34"/>
      <c r="C22" s="32"/>
      <c r="D22" s="122"/>
      <c r="E22" s="11"/>
      <c r="F22" s="99"/>
      <c r="G22" s="11"/>
      <c r="H22" s="51"/>
      <c r="I22" s="52"/>
      <c r="J22" s="11"/>
      <c r="K22" s="51"/>
      <c r="L22" s="22"/>
      <c r="M22" s="83"/>
      <c r="N22" s="20"/>
      <c r="O22" s="55"/>
      <c r="P22" s="22"/>
      <c r="Q22" s="52"/>
    </row>
    <row r="23" spans="1:17" ht="12" customHeight="1" x14ac:dyDescent="0.25">
      <c r="A23" s="121"/>
      <c r="B23" s="34"/>
      <c r="C23" s="38" t="s">
        <v>75</v>
      </c>
      <c r="D23" s="131" t="s">
        <v>66</v>
      </c>
      <c r="E23" s="11"/>
      <c r="F23" s="99"/>
      <c r="G23" s="11"/>
      <c r="H23" s="51"/>
      <c r="I23" s="52"/>
      <c r="J23" s="11"/>
      <c r="K23" s="51"/>
      <c r="L23" s="22"/>
      <c r="M23" s="83"/>
      <c r="N23" s="20"/>
      <c r="O23" s="55"/>
      <c r="P23" s="22"/>
      <c r="Q23" s="52"/>
    </row>
    <row r="24" spans="1:17" ht="12" customHeight="1" x14ac:dyDescent="0.25">
      <c r="A24" s="121">
        <v>8</v>
      </c>
      <c r="B24" s="34">
        <v>2</v>
      </c>
      <c r="C24" s="32"/>
      <c r="D24" s="122" t="s">
        <v>6</v>
      </c>
      <c r="E24" s="11"/>
      <c r="F24" s="100">
        <v>10000</v>
      </c>
      <c r="G24" s="11"/>
      <c r="H24" s="45">
        <v>10000</v>
      </c>
      <c r="I24" s="46">
        <v>10000</v>
      </c>
      <c r="J24" s="11"/>
      <c r="K24" s="45">
        <v>4000</v>
      </c>
      <c r="L24" s="12">
        <v>4000</v>
      </c>
      <c r="M24" s="79">
        <v>4000</v>
      </c>
      <c r="N24" s="20"/>
      <c r="O24" s="45">
        <v>4000</v>
      </c>
      <c r="P24" s="12">
        <v>4000</v>
      </c>
      <c r="Q24" s="46">
        <v>4000</v>
      </c>
    </row>
    <row r="25" spans="1:17" ht="12" customHeight="1" x14ac:dyDescent="0.25">
      <c r="A25" s="121">
        <v>9</v>
      </c>
      <c r="B25" s="34">
        <v>3</v>
      </c>
      <c r="C25" s="32"/>
      <c r="D25" s="122" t="s">
        <v>7</v>
      </c>
      <c r="E25" s="11"/>
      <c r="F25" s="95">
        <v>3500</v>
      </c>
      <c r="G25" s="11"/>
      <c r="H25" s="78">
        <v>5000</v>
      </c>
      <c r="I25" s="46">
        <v>2000</v>
      </c>
      <c r="J25" s="11"/>
      <c r="K25" s="45">
        <v>3000</v>
      </c>
      <c r="L25" s="12">
        <v>3000</v>
      </c>
      <c r="M25" s="79">
        <v>3000</v>
      </c>
      <c r="N25" s="20"/>
      <c r="O25" s="45">
        <v>3000</v>
      </c>
      <c r="P25" s="12">
        <v>3000</v>
      </c>
      <c r="Q25" s="46">
        <v>3000</v>
      </c>
    </row>
    <row r="26" spans="1:17" ht="12" hidden="1" customHeight="1" x14ac:dyDescent="0.25">
      <c r="A26" s="121">
        <v>10</v>
      </c>
      <c r="B26" s="34">
        <v>4</v>
      </c>
      <c r="C26" s="32"/>
      <c r="D26" s="122" t="s">
        <v>8</v>
      </c>
      <c r="E26" s="11"/>
      <c r="F26" s="100"/>
      <c r="G26" s="11"/>
      <c r="H26" s="66"/>
      <c r="I26" s="56"/>
      <c r="J26" s="11"/>
      <c r="K26" s="66"/>
      <c r="L26" s="23"/>
      <c r="M26" s="85"/>
      <c r="N26" s="20"/>
      <c r="O26" s="45"/>
      <c r="P26" s="23"/>
      <c r="Q26" s="56"/>
    </row>
    <row r="27" spans="1:17" ht="12" hidden="1" customHeight="1" x14ac:dyDescent="0.25">
      <c r="A27" s="121">
        <v>11</v>
      </c>
      <c r="B27" s="34"/>
      <c r="C27" s="32"/>
      <c r="D27" s="122" t="s">
        <v>9</v>
      </c>
      <c r="E27" s="11"/>
      <c r="F27" s="100"/>
      <c r="G27" s="11"/>
      <c r="H27" s="66"/>
      <c r="I27" s="56"/>
      <c r="J27" s="11"/>
      <c r="K27" s="66"/>
      <c r="L27" s="23"/>
      <c r="M27" s="85"/>
      <c r="N27" s="20"/>
      <c r="O27" s="45"/>
      <c r="P27" s="23"/>
      <c r="Q27" s="56"/>
    </row>
    <row r="28" spans="1:17" ht="12" hidden="1" customHeight="1" x14ac:dyDescent="0.25">
      <c r="A28" s="121">
        <v>12</v>
      </c>
      <c r="B28" s="34">
        <v>4</v>
      </c>
      <c r="C28" s="32"/>
      <c r="D28" s="122" t="s">
        <v>10</v>
      </c>
      <c r="E28" s="11"/>
      <c r="F28" s="100"/>
      <c r="G28" s="11"/>
      <c r="H28" s="66"/>
      <c r="I28" s="56"/>
      <c r="J28" s="11"/>
      <c r="K28" s="66"/>
      <c r="L28" s="23"/>
      <c r="M28" s="85"/>
      <c r="N28" s="20"/>
      <c r="O28" s="45"/>
      <c r="P28" s="23"/>
      <c r="Q28" s="56"/>
    </row>
    <row r="29" spans="1:17" ht="12" hidden="1" customHeight="1" x14ac:dyDescent="0.25">
      <c r="A29" s="121">
        <v>13</v>
      </c>
      <c r="B29" s="34">
        <v>5</v>
      </c>
      <c r="C29" s="32"/>
      <c r="D29" s="122" t="s">
        <v>11</v>
      </c>
      <c r="E29" s="11"/>
      <c r="F29" s="100">
        <v>0</v>
      </c>
      <c r="G29" s="11"/>
      <c r="H29" s="86"/>
      <c r="I29" s="57">
        <v>0</v>
      </c>
      <c r="J29" s="11"/>
      <c r="K29" s="86"/>
      <c r="L29" s="24">
        <v>0</v>
      </c>
      <c r="M29" s="87">
        <v>0</v>
      </c>
      <c r="N29" s="20"/>
      <c r="O29" s="45"/>
      <c r="P29" s="24">
        <v>0</v>
      </c>
      <c r="Q29" s="57">
        <v>0</v>
      </c>
    </row>
    <row r="30" spans="1:17" ht="12" hidden="1" customHeight="1" x14ac:dyDescent="0.25">
      <c r="A30" s="121">
        <v>14</v>
      </c>
      <c r="B30" s="34">
        <v>1</v>
      </c>
      <c r="C30" s="32"/>
      <c r="D30" s="122" t="s">
        <v>114</v>
      </c>
      <c r="E30" s="11"/>
      <c r="F30" s="100"/>
      <c r="G30" s="11"/>
      <c r="H30" s="45"/>
      <c r="I30" s="46">
        <v>0</v>
      </c>
      <c r="J30" s="11"/>
      <c r="K30" s="45"/>
      <c r="L30" s="12">
        <v>0</v>
      </c>
      <c r="M30" s="79">
        <v>0</v>
      </c>
      <c r="N30" s="20"/>
      <c r="O30" s="45">
        <v>0</v>
      </c>
      <c r="P30" s="14">
        <v>0</v>
      </c>
      <c r="Q30" s="46">
        <v>4258</v>
      </c>
    </row>
    <row r="31" spans="1:17" ht="12" hidden="1" customHeight="1" x14ac:dyDescent="0.25">
      <c r="A31" s="121">
        <v>15</v>
      </c>
      <c r="B31" s="34"/>
      <c r="C31" s="32"/>
      <c r="D31" s="122" t="s">
        <v>12</v>
      </c>
      <c r="E31" s="11"/>
      <c r="F31" s="100">
        <v>0</v>
      </c>
      <c r="G31" s="11"/>
      <c r="H31" s="66">
        <v>0</v>
      </c>
      <c r="I31" s="56">
        <v>0</v>
      </c>
      <c r="J31" s="11"/>
      <c r="K31" s="66">
        <v>0</v>
      </c>
      <c r="L31" s="23">
        <v>0</v>
      </c>
      <c r="M31" s="85">
        <v>0</v>
      </c>
      <c r="N31" s="20"/>
      <c r="O31" s="45">
        <v>0</v>
      </c>
      <c r="P31" s="23">
        <v>0</v>
      </c>
      <c r="Q31" s="56">
        <v>0</v>
      </c>
    </row>
    <row r="32" spans="1:17" ht="12" hidden="1" customHeight="1" x14ac:dyDescent="0.25">
      <c r="A32" s="121">
        <v>16</v>
      </c>
      <c r="B32" s="34">
        <v>3</v>
      </c>
      <c r="C32" s="32"/>
      <c r="D32" s="122" t="s">
        <v>13</v>
      </c>
      <c r="E32" s="11"/>
      <c r="F32" s="100"/>
      <c r="G32" s="11"/>
      <c r="H32" s="66"/>
      <c r="I32" s="56"/>
      <c r="J32" s="11"/>
      <c r="K32" s="66"/>
      <c r="L32" s="23"/>
      <c r="M32" s="85"/>
      <c r="N32" s="20"/>
      <c r="O32" s="45"/>
      <c r="P32" s="23"/>
      <c r="Q32" s="56"/>
    </row>
    <row r="33" spans="1:17" ht="12" hidden="1" customHeight="1" x14ac:dyDescent="0.25">
      <c r="A33" s="121">
        <v>17</v>
      </c>
      <c r="B33" s="34">
        <v>4</v>
      </c>
      <c r="C33" s="32"/>
      <c r="D33" s="122" t="s">
        <v>14</v>
      </c>
      <c r="E33" s="11"/>
      <c r="F33" s="100"/>
      <c r="G33" s="11"/>
      <c r="H33" s="45"/>
      <c r="I33" s="46"/>
      <c r="J33" s="11"/>
      <c r="K33" s="45"/>
      <c r="L33" s="12"/>
      <c r="M33" s="79"/>
      <c r="N33" s="20"/>
      <c r="O33" s="45"/>
      <c r="P33" s="12"/>
      <c r="Q33" s="46"/>
    </row>
    <row r="34" spans="1:17" ht="12" hidden="1" customHeight="1" x14ac:dyDescent="0.25">
      <c r="A34" s="121">
        <v>18</v>
      </c>
      <c r="B34" s="34"/>
      <c r="C34" s="32"/>
      <c r="D34" s="122" t="s">
        <v>15</v>
      </c>
      <c r="E34" s="11"/>
      <c r="F34" s="100"/>
      <c r="G34" s="11"/>
      <c r="H34" s="66"/>
      <c r="I34" s="56"/>
      <c r="J34" s="11"/>
      <c r="K34" s="66"/>
      <c r="L34" s="23"/>
      <c r="M34" s="85"/>
      <c r="N34" s="20"/>
      <c r="O34" s="45"/>
      <c r="P34" s="23"/>
      <c r="Q34" s="56"/>
    </row>
    <row r="35" spans="1:17" ht="12" hidden="1" customHeight="1" x14ac:dyDescent="0.25">
      <c r="A35" s="121">
        <v>19</v>
      </c>
      <c r="B35" s="34"/>
      <c r="C35" s="32"/>
      <c r="D35" s="122" t="s">
        <v>16</v>
      </c>
      <c r="E35" s="11"/>
      <c r="F35" s="100">
        <v>0</v>
      </c>
      <c r="G35" s="11"/>
      <c r="H35" s="66">
        <v>0</v>
      </c>
      <c r="I35" s="56">
        <v>0</v>
      </c>
      <c r="J35" s="11"/>
      <c r="K35" s="66">
        <v>0</v>
      </c>
      <c r="L35" s="23">
        <v>0</v>
      </c>
      <c r="M35" s="85">
        <v>0</v>
      </c>
      <c r="N35" s="20"/>
      <c r="O35" s="45">
        <v>0</v>
      </c>
      <c r="P35" s="23">
        <v>0</v>
      </c>
      <c r="Q35" s="56">
        <v>0</v>
      </c>
    </row>
    <row r="36" spans="1:17" ht="12" hidden="1" customHeight="1" x14ac:dyDescent="0.25">
      <c r="A36" s="121">
        <v>20</v>
      </c>
      <c r="B36" s="34"/>
      <c r="C36" s="32"/>
      <c r="D36" s="122" t="s">
        <v>17</v>
      </c>
      <c r="E36" s="11"/>
      <c r="F36" s="100">
        <v>0</v>
      </c>
      <c r="G36" s="11"/>
      <c r="H36" s="66">
        <v>0</v>
      </c>
      <c r="I36" s="56">
        <v>0</v>
      </c>
      <c r="J36" s="11"/>
      <c r="K36" s="66">
        <v>0</v>
      </c>
      <c r="L36" s="23">
        <v>0</v>
      </c>
      <c r="M36" s="85">
        <v>0</v>
      </c>
      <c r="N36" s="20"/>
      <c r="O36" s="45">
        <v>0</v>
      </c>
      <c r="P36" s="23">
        <v>0</v>
      </c>
      <c r="Q36" s="56">
        <v>0</v>
      </c>
    </row>
    <row r="37" spans="1:17" ht="12" hidden="1" customHeight="1" x14ac:dyDescent="0.25">
      <c r="A37" s="121">
        <v>21</v>
      </c>
      <c r="B37" s="34"/>
      <c r="C37" s="32"/>
      <c r="D37" s="122" t="s">
        <v>18</v>
      </c>
      <c r="E37" s="11"/>
      <c r="F37" s="100">
        <v>0</v>
      </c>
      <c r="G37" s="11"/>
      <c r="H37" s="66">
        <v>0</v>
      </c>
      <c r="I37" s="56">
        <v>0</v>
      </c>
      <c r="J37" s="11"/>
      <c r="K37" s="66">
        <v>0</v>
      </c>
      <c r="L37" s="23">
        <v>0</v>
      </c>
      <c r="M37" s="85">
        <v>0</v>
      </c>
      <c r="N37" s="20"/>
      <c r="O37" s="45">
        <v>0</v>
      </c>
      <c r="P37" s="23">
        <v>0</v>
      </c>
      <c r="Q37" s="56">
        <v>0</v>
      </c>
    </row>
    <row r="38" spans="1:17" ht="12" hidden="1" customHeight="1" x14ac:dyDescent="0.25">
      <c r="A38" s="121">
        <v>22</v>
      </c>
      <c r="B38" s="34"/>
      <c r="C38" s="32"/>
      <c r="D38" s="122" t="s">
        <v>19</v>
      </c>
      <c r="E38" s="11"/>
      <c r="F38" s="100">
        <v>0</v>
      </c>
      <c r="G38" s="11"/>
      <c r="H38" s="66">
        <v>0</v>
      </c>
      <c r="I38" s="56">
        <v>0</v>
      </c>
      <c r="J38" s="11"/>
      <c r="K38" s="66">
        <v>0</v>
      </c>
      <c r="L38" s="23">
        <v>0</v>
      </c>
      <c r="M38" s="85">
        <v>0</v>
      </c>
      <c r="N38" s="20"/>
      <c r="O38" s="45">
        <v>0</v>
      </c>
      <c r="P38" s="23">
        <v>0</v>
      </c>
      <c r="Q38" s="56">
        <v>0</v>
      </c>
    </row>
    <row r="39" spans="1:17" ht="12" hidden="1" customHeight="1" x14ac:dyDescent="0.25">
      <c r="A39" s="121">
        <v>23</v>
      </c>
      <c r="B39" s="34"/>
      <c r="C39" s="32"/>
      <c r="D39" s="122" t="s">
        <v>20</v>
      </c>
      <c r="E39" s="11"/>
      <c r="F39" s="100">
        <v>0</v>
      </c>
      <c r="G39" s="11"/>
      <c r="H39" s="66">
        <v>0</v>
      </c>
      <c r="I39" s="56">
        <v>0</v>
      </c>
      <c r="J39" s="11"/>
      <c r="K39" s="66">
        <v>0</v>
      </c>
      <c r="L39" s="23">
        <v>0</v>
      </c>
      <c r="M39" s="85">
        <v>0</v>
      </c>
      <c r="N39" s="20"/>
      <c r="O39" s="45">
        <v>0</v>
      </c>
      <c r="P39" s="23">
        <v>0</v>
      </c>
      <c r="Q39" s="56">
        <v>0</v>
      </c>
    </row>
    <row r="40" spans="1:17" s="5" customFormat="1" ht="12" customHeight="1" x14ac:dyDescent="0.25">
      <c r="A40" s="127"/>
      <c r="B40" s="33"/>
      <c r="C40" s="128"/>
      <c r="D40" s="129" t="s">
        <v>21</v>
      </c>
      <c r="E40" s="11"/>
      <c r="F40" s="102">
        <f>SUM(F24:F39)</f>
        <v>13500</v>
      </c>
      <c r="G40" s="11"/>
      <c r="H40" s="58">
        <f>SUM(H24:H39)</f>
        <v>15000</v>
      </c>
      <c r="I40" s="59">
        <f>SUM(I24:I39)</f>
        <v>12000</v>
      </c>
      <c r="J40" s="11"/>
      <c r="K40" s="58">
        <f>SUM(K24:K39)</f>
        <v>7000</v>
      </c>
      <c r="L40" s="25">
        <f>SUM(L24:L39)</f>
        <v>7000</v>
      </c>
      <c r="M40" s="88">
        <f>SUM(M24:M39)</f>
        <v>7000</v>
      </c>
      <c r="N40" s="29"/>
      <c r="O40" s="58">
        <f>SUM(O24:O39)</f>
        <v>7000</v>
      </c>
      <c r="P40" s="25">
        <f>SUM(P24:P39)</f>
        <v>7000</v>
      </c>
      <c r="Q40" s="59">
        <f>SUM(Q24:Q39)</f>
        <v>11258</v>
      </c>
    </row>
    <row r="41" spans="1:17" ht="9.9" customHeight="1" x14ac:dyDescent="0.25">
      <c r="A41" s="121"/>
      <c r="B41" s="34"/>
      <c r="C41" s="32"/>
      <c r="D41" s="122"/>
      <c r="E41" s="11"/>
      <c r="F41" s="99"/>
      <c r="G41" s="11"/>
      <c r="H41" s="51"/>
      <c r="I41" s="60"/>
      <c r="J41" s="11"/>
      <c r="K41" s="51"/>
      <c r="L41" s="22"/>
      <c r="M41" s="89"/>
      <c r="N41" s="20"/>
      <c r="O41" s="55"/>
      <c r="P41" s="22"/>
      <c r="Q41" s="60"/>
    </row>
    <row r="42" spans="1:17" ht="12" customHeight="1" x14ac:dyDescent="0.25">
      <c r="A42" s="121"/>
      <c r="B42" s="34"/>
      <c r="C42" s="38" t="s">
        <v>59</v>
      </c>
      <c r="D42" s="131" t="s">
        <v>65</v>
      </c>
      <c r="E42" s="11"/>
      <c r="F42" s="99"/>
      <c r="G42" s="11"/>
      <c r="H42" s="51"/>
      <c r="I42" s="60"/>
      <c r="J42" s="11"/>
      <c r="K42" s="51"/>
      <c r="L42" s="22"/>
      <c r="M42" s="89"/>
      <c r="N42" s="20"/>
      <c r="O42" s="55"/>
      <c r="P42" s="22"/>
      <c r="Q42" s="60"/>
    </row>
    <row r="43" spans="1:17" ht="12" hidden="1" customHeight="1" x14ac:dyDescent="0.25">
      <c r="A43" s="121">
        <v>24</v>
      </c>
      <c r="B43" s="34">
        <v>2</v>
      </c>
      <c r="C43" s="32"/>
      <c r="D43" s="122" t="s">
        <v>86</v>
      </c>
      <c r="E43" s="11"/>
      <c r="F43" s="100">
        <v>0</v>
      </c>
      <c r="G43" s="11"/>
      <c r="H43" s="45"/>
      <c r="I43" s="46">
        <v>0</v>
      </c>
      <c r="J43" s="11"/>
      <c r="K43" s="45"/>
      <c r="L43" s="12">
        <v>0</v>
      </c>
      <c r="M43" s="79">
        <v>0</v>
      </c>
      <c r="N43" s="20"/>
      <c r="O43" s="45">
        <v>0</v>
      </c>
      <c r="P43" s="12">
        <v>0</v>
      </c>
      <c r="Q43" s="46">
        <v>0</v>
      </c>
    </row>
    <row r="44" spans="1:17" ht="12" hidden="1" customHeight="1" x14ac:dyDescent="0.25">
      <c r="A44" s="121">
        <v>25</v>
      </c>
      <c r="B44" s="34">
        <v>3</v>
      </c>
      <c r="C44" s="32"/>
      <c r="D44" s="122" t="s">
        <v>111</v>
      </c>
      <c r="E44" s="11"/>
      <c r="F44" s="100">
        <v>0</v>
      </c>
      <c r="G44" s="11"/>
      <c r="H44" s="45">
        <v>0</v>
      </c>
      <c r="I44" s="46">
        <v>0</v>
      </c>
      <c r="J44" s="11"/>
      <c r="K44" s="45"/>
      <c r="L44" s="12">
        <v>0</v>
      </c>
      <c r="M44" s="79">
        <v>0</v>
      </c>
      <c r="N44" s="20"/>
      <c r="O44" s="45">
        <v>0</v>
      </c>
      <c r="P44" s="12">
        <v>0</v>
      </c>
      <c r="Q44" s="46">
        <v>0</v>
      </c>
    </row>
    <row r="45" spans="1:17" ht="12" hidden="1" customHeight="1" x14ac:dyDescent="0.25">
      <c r="A45" s="121">
        <v>26</v>
      </c>
      <c r="B45" s="34">
        <v>4</v>
      </c>
      <c r="C45" s="32"/>
      <c r="D45" s="122" t="s">
        <v>22</v>
      </c>
      <c r="E45" s="11"/>
      <c r="F45" s="100">
        <v>0</v>
      </c>
      <c r="G45" s="11"/>
      <c r="H45" s="45">
        <v>0</v>
      </c>
      <c r="I45" s="46">
        <v>0</v>
      </c>
      <c r="J45" s="11"/>
      <c r="K45" s="45">
        <v>0</v>
      </c>
      <c r="L45" s="12">
        <v>0</v>
      </c>
      <c r="M45" s="79">
        <v>0</v>
      </c>
      <c r="N45" s="20"/>
      <c r="O45" s="45">
        <v>0</v>
      </c>
      <c r="P45" s="12">
        <v>0</v>
      </c>
      <c r="Q45" s="46">
        <v>0</v>
      </c>
    </row>
    <row r="46" spans="1:17" ht="12" hidden="1" customHeight="1" x14ac:dyDescent="0.25">
      <c r="A46" s="121">
        <v>27</v>
      </c>
      <c r="B46" s="34">
        <v>2</v>
      </c>
      <c r="C46" s="32"/>
      <c r="D46" s="122" t="s">
        <v>121</v>
      </c>
      <c r="E46" s="11"/>
      <c r="F46" s="100">
        <v>1500</v>
      </c>
      <c r="G46" s="11"/>
      <c r="H46" s="78">
        <v>0</v>
      </c>
      <c r="I46" s="46">
        <v>0</v>
      </c>
      <c r="J46" s="11"/>
      <c r="K46" s="45">
        <v>0</v>
      </c>
      <c r="L46" s="14">
        <v>0</v>
      </c>
      <c r="M46" s="79">
        <v>0</v>
      </c>
      <c r="N46" s="20"/>
      <c r="O46" s="45"/>
      <c r="P46" s="12">
        <v>0</v>
      </c>
      <c r="Q46" s="46">
        <v>0</v>
      </c>
    </row>
    <row r="47" spans="1:17" ht="12" hidden="1" customHeight="1" x14ac:dyDescent="0.25">
      <c r="A47" s="121">
        <v>28</v>
      </c>
      <c r="B47" s="34">
        <v>3</v>
      </c>
      <c r="C47" s="32"/>
      <c r="D47" s="122" t="s">
        <v>23</v>
      </c>
      <c r="E47" s="11"/>
      <c r="F47" s="100">
        <v>0</v>
      </c>
      <c r="G47" s="11"/>
      <c r="H47" s="45"/>
      <c r="I47" s="46">
        <v>0</v>
      </c>
      <c r="J47" s="11"/>
      <c r="K47" s="45">
        <v>0</v>
      </c>
      <c r="L47" s="12">
        <v>0</v>
      </c>
      <c r="M47" s="79">
        <v>0</v>
      </c>
      <c r="N47" s="20"/>
      <c r="O47" s="45"/>
      <c r="P47" s="12">
        <v>0</v>
      </c>
      <c r="Q47" s="46">
        <v>0</v>
      </c>
    </row>
    <row r="48" spans="1:17" ht="12" customHeight="1" x14ac:dyDescent="0.25">
      <c r="A48" s="121">
        <v>29</v>
      </c>
      <c r="B48" s="34">
        <v>1</v>
      </c>
      <c r="C48" s="32"/>
      <c r="D48" s="122" t="s">
        <v>1</v>
      </c>
      <c r="E48" s="11"/>
      <c r="F48" s="100">
        <v>8000</v>
      </c>
      <c r="G48" s="11"/>
      <c r="H48" s="45">
        <v>8000</v>
      </c>
      <c r="I48" s="46">
        <v>8000</v>
      </c>
      <c r="J48" s="11"/>
      <c r="K48" s="45">
        <v>11160.53</v>
      </c>
      <c r="L48" s="12">
        <v>8000</v>
      </c>
      <c r="M48" s="79">
        <v>8000</v>
      </c>
      <c r="N48" s="20"/>
      <c r="O48" s="45">
        <v>7845.17</v>
      </c>
      <c r="P48" s="14">
        <v>8000</v>
      </c>
      <c r="Q48" s="46">
        <v>8000</v>
      </c>
    </row>
    <row r="49" spans="1:17" ht="12" hidden="1" customHeight="1" x14ac:dyDescent="0.25">
      <c r="A49" s="121">
        <v>30</v>
      </c>
      <c r="B49" s="34"/>
      <c r="C49" s="32"/>
      <c r="D49" s="122" t="s">
        <v>24</v>
      </c>
      <c r="E49" s="11"/>
      <c r="F49" s="100"/>
      <c r="G49" s="11"/>
      <c r="H49" s="45">
        <v>0</v>
      </c>
      <c r="I49" s="46">
        <v>0</v>
      </c>
      <c r="J49" s="11"/>
      <c r="K49" s="45"/>
      <c r="L49" s="12"/>
      <c r="M49" s="79">
        <v>0</v>
      </c>
      <c r="N49" s="20"/>
      <c r="O49" s="45"/>
      <c r="P49" s="12">
        <v>0</v>
      </c>
      <c r="Q49" s="46">
        <v>0</v>
      </c>
    </row>
    <row r="50" spans="1:17" ht="12" customHeight="1" x14ac:dyDescent="0.25">
      <c r="A50" s="121">
        <v>31</v>
      </c>
      <c r="B50" s="34">
        <v>2</v>
      </c>
      <c r="C50" s="32"/>
      <c r="D50" s="122" t="s">
        <v>25</v>
      </c>
      <c r="E50" s="11"/>
      <c r="F50" s="100">
        <v>1000</v>
      </c>
      <c r="G50" s="11"/>
      <c r="H50" s="45">
        <v>1000</v>
      </c>
      <c r="I50" s="46">
        <v>1000</v>
      </c>
      <c r="J50" s="11"/>
      <c r="K50" s="45">
        <v>95.64</v>
      </c>
      <c r="L50" s="12">
        <v>1000</v>
      </c>
      <c r="M50" s="79">
        <v>1000</v>
      </c>
      <c r="N50" s="20"/>
      <c r="O50" s="45">
        <v>9.34</v>
      </c>
      <c r="P50" s="12">
        <v>500</v>
      </c>
      <c r="Q50" s="46">
        <v>500</v>
      </c>
    </row>
    <row r="51" spans="1:17" ht="12" hidden="1" customHeight="1" x14ac:dyDescent="0.25">
      <c r="A51" s="121">
        <v>32</v>
      </c>
      <c r="B51" s="34">
        <v>4</v>
      </c>
      <c r="C51" s="32"/>
      <c r="D51" s="122" t="s">
        <v>26</v>
      </c>
      <c r="E51" s="11"/>
      <c r="F51" s="100"/>
      <c r="G51" s="11"/>
      <c r="H51" s="45">
        <v>0</v>
      </c>
      <c r="I51" s="46">
        <v>0</v>
      </c>
      <c r="J51" s="11"/>
      <c r="K51" s="45"/>
      <c r="L51" s="12"/>
      <c r="M51" s="79">
        <v>0</v>
      </c>
      <c r="N51" s="20"/>
      <c r="O51" s="45"/>
      <c r="P51" s="12">
        <v>0</v>
      </c>
      <c r="Q51" s="46">
        <v>0</v>
      </c>
    </row>
    <row r="52" spans="1:17" ht="12" hidden="1" customHeight="1" x14ac:dyDescent="0.25">
      <c r="A52" s="121">
        <v>33</v>
      </c>
      <c r="B52" s="34">
        <v>2</v>
      </c>
      <c r="C52" s="32"/>
      <c r="D52" s="122" t="s">
        <v>118</v>
      </c>
      <c r="E52" s="11"/>
      <c r="F52" s="100"/>
      <c r="G52" s="11"/>
      <c r="H52" s="78"/>
      <c r="I52" s="46">
        <v>0</v>
      </c>
      <c r="J52" s="11"/>
      <c r="K52" s="45"/>
      <c r="L52" s="14"/>
      <c r="M52" s="79">
        <v>0</v>
      </c>
      <c r="N52" s="20"/>
      <c r="O52" s="45"/>
      <c r="P52" s="12">
        <v>0</v>
      </c>
      <c r="Q52" s="46">
        <v>0</v>
      </c>
    </row>
    <row r="53" spans="1:17" ht="12" hidden="1" customHeight="1" x14ac:dyDescent="0.25">
      <c r="A53" s="121">
        <v>34</v>
      </c>
      <c r="B53" s="34"/>
      <c r="C53" s="32"/>
      <c r="D53" s="122" t="s">
        <v>27</v>
      </c>
      <c r="E53" s="11"/>
      <c r="F53" s="100"/>
      <c r="G53" s="11"/>
      <c r="H53" s="45">
        <v>0</v>
      </c>
      <c r="I53" s="46">
        <v>0</v>
      </c>
      <c r="J53" s="11"/>
      <c r="K53" s="45"/>
      <c r="L53" s="12"/>
      <c r="M53" s="79">
        <v>0</v>
      </c>
      <c r="N53" s="20"/>
      <c r="O53" s="45"/>
      <c r="P53" s="12">
        <v>0</v>
      </c>
      <c r="Q53" s="46">
        <v>0</v>
      </c>
    </row>
    <row r="54" spans="1:17" ht="12" hidden="1" customHeight="1" x14ac:dyDescent="0.25">
      <c r="A54" s="121">
        <v>35</v>
      </c>
      <c r="B54" s="34">
        <v>1</v>
      </c>
      <c r="C54" s="32"/>
      <c r="D54" s="122" t="s">
        <v>28</v>
      </c>
      <c r="E54" s="11"/>
      <c r="F54" s="100"/>
      <c r="G54" s="11"/>
      <c r="H54" s="45"/>
      <c r="I54" s="46"/>
      <c r="J54" s="11"/>
      <c r="K54" s="45"/>
      <c r="L54" s="12"/>
      <c r="M54" s="79"/>
      <c r="N54" s="20"/>
      <c r="O54" s="45"/>
      <c r="P54" s="12"/>
      <c r="Q54" s="46"/>
    </row>
    <row r="55" spans="1:17" ht="12" hidden="1" customHeight="1" x14ac:dyDescent="0.25">
      <c r="A55" s="121">
        <v>36</v>
      </c>
      <c r="B55" s="34">
        <v>5</v>
      </c>
      <c r="C55" s="32"/>
      <c r="D55" s="122" t="s">
        <v>29</v>
      </c>
      <c r="E55" s="11"/>
      <c r="F55" s="100"/>
      <c r="G55" s="11"/>
      <c r="H55" s="45">
        <v>0</v>
      </c>
      <c r="I55" s="46">
        <v>0</v>
      </c>
      <c r="J55" s="11"/>
      <c r="K55" s="45"/>
      <c r="L55" s="12"/>
      <c r="M55" s="79">
        <v>0</v>
      </c>
      <c r="N55" s="20"/>
      <c r="O55" s="45"/>
      <c r="P55" s="12">
        <v>0</v>
      </c>
      <c r="Q55" s="46">
        <v>0</v>
      </c>
    </row>
    <row r="56" spans="1:17" ht="12" hidden="1" customHeight="1" x14ac:dyDescent="0.25">
      <c r="A56" s="121">
        <v>37</v>
      </c>
      <c r="B56" s="34">
        <v>2</v>
      </c>
      <c r="C56" s="32"/>
      <c r="D56" s="122" t="s">
        <v>91</v>
      </c>
      <c r="E56" s="11"/>
      <c r="F56" s="100"/>
      <c r="G56" s="11"/>
      <c r="H56" s="45">
        <v>0</v>
      </c>
      <c r="I56" s="46">
        <v>0</v>
      </c>
      <c r="J56" s="11"/>
      <c r="K56" s="45"/>
      <c r="L56" s="12"/>
      <c r="M56" s="79">
        <v>0</v>
      </c>
      <c r="N56" s="20"/>
      <c r="O56" s="45"/>
      <c r="P56" s="12">
        <v>0</v>
      </c>
      <c r="Q56" s="46">
        <v>0</v>
      </c>
    </row>
    <row r="57" spans="1:17" ht="12" hidden="1" customHeight="1" x14ac:dyDescent="0.25">
      <c r="A57" s="121">
        <v>38</v>
      </c>
      <c r="B57" s="34">
        <v>3</v>
      </c>
      <c r="C57" s="32"/>
      <c r="D57" s="122" t="s">
        <v>99</v>
      </c>
      <c r="E57" s="11"/>
      <c r="F57" s="100"/>
      <c r="G57" s="11"/>
      <c r="H57" s="45">
        <v>0</v>
      </c>
      <c r="I57" s="46">
        <v>0</v>
      </c>
      <c r="J57" s="11"/>
      <c r="K57" s="45"/>
      <c r="L57" s="12"/>
      <c r="M57" s="79">
        <v>0</v>
      </c>
      <c r="N57" s="20"/>
      <c r="O57" s="45"/>
      <c r="P57" s="12">
        <v>0</v>
      </c>
      <c r="Q57" s="46">
        <v>0</v>
      </c>
    </row>
    <row r="58" spans="1:17" ht="12" customHeight="1" x14ac:dyDescent="0.25">
      <c r="A58" s="121">
        <v>39</v>
      </c>
      <c r="B58" s="34">
        <v>4</v>
      </c>
      <c r="C58" s="32"/>
      <c r="D58" s="122" t="s">
        <v>120</v>
      </c>
      <c r="E58" s="11"/>
      <c r="F58" s="100">
        <v>2000</v>
      </c>
      <c r="G58" s="11"/>
      <c r="H58" s="45">
        <v>2000</v>
      </c>
      <c r="I58" s="46">
        <v>2000</v>
      </c>
      <c r="J58" s="11"/>
      <c r="K58" s="45">
        <v>331.73</v>
      </c>
      <c r="L58" s="12">
        <v>2000</v>
      </c>
      <c r="M58" s="79">
        <v>2000</v>
      </c>
      <c r="N58" s="20"/>
      <c r="O58" s="45">
        <v>1307.48</v>
      </c>
      <c r="P58" s="12">
        <f>3650-275</f>
        <v>3375</v>
      </c>
      <c r="Q58" s="46">
        <f>3650-275</f>
        <v>3375</v>
      </c>
    </row>
    <row r="59" spans="1:17" ht="3" customHeight="1" x14ac:dyDescent="0.25">
      <c r="A59" s="121"/>
      <c r="B59" s="34"/>
      <c r="C59" s="32"/>
      <c r="D59" s="122"/>
      <c r="E59" s="11"/>
      <c r="F59" s="99"/>
      <c r="G59" s="11"/>
      <c r="H59" s="55"/>
      <c r="I59" s="52"/>
      <c r="J59" s="11"/>
      <c r="K59" s="55"/>
      <c r="L59" s="20"/>
      <c r="M59" s="83"/>
      <c r="N59" s="20"/>
      <c r="O59" s="55"/>
      <c r="P59" s="20"/>
      <c r="Q59" s="52"/>
    </row>
    <row r="60" spans="1:17" s="5" customFormat="1" ht="12" customHeight="1" x14ac:dyDescent="0.25">
      <c r="A60" s="127"/>
      <c r="B60" s="33"/>
      <c r="C60" s="128"/>
      <c r="D60" s="129" t="s">
        <v>30</v>
      </c>
      <c r="E60" s="11"/>
      <c r="F60" s="104">
        <f>SUM(F48:F58)</f>
        <v>11000</v>
      </c>
      <c r="G60" s="11"/>
      <c r="H60" s="61">
        <f>SUM(H43:H59)</f>
        <v>11000</v>
      </c>
      <c r="I60" s="62">
        <f>SUM(I43:I59)</f>
        <v>11000</v>
      </c>
      <c r="J60" s="11"/>
      <c r="K60" s="61">
        <f>SUM(K43:K59)</f>
        <v>11587.9</v>
      </c>
      <c r="L60" s="26">
        <f>SUM(L43:L59)</f>
        <v>11000</v>
      </c>
      <c r="M60" s="90">
        <f>SUM(M43:M59)</f>
        <v>11000</v>
      </c>
      <c r="N60" s="29"/>
      <c r="O60" s="61">
        <f>SUM(O43:O59)</f>
        <v>9161.99</v>
      </c>
      <c r="P60" s="26">
        <f>SUM(P43:P59)</f>
        <v>11875</v>
      </c>
      <c r="Q60" s="62">
        <f>SUM(Q43:Q59)</f>
        <v>11875</v>
      </c>
    </row>
    <row r="61" spans="1:17" ht="9.9" customHeight="1" x14ac:dyDescent="0.25">
      <c r="A61" s="121"/>
      <c r="B61" s="34"/>
      <c r="C61" s="32"/>
      <c r="D61" s="122"/>
      <c r="E61" s="11"/>
      <c r="F61" s="99"/>
      <c r="G61" s="11"/>
      <c r="H61" s="55"/>
      <c r="I61" s="52"/>
      <c r="J61" s="11"/>
      <c r="K61" s="55"/>
      <c r="L61" s="20"/>
      <c r="M61" s="83"/>
      <c r="N61" s="20"/>
      <c r="O61" s="55"/>
      <c r="P61" s="20"/>
      <c r="Q61" s="52"/>
    </row>
    <row r="62" spans="1:17" ht="12" customHeight="1" x14ac:dyDescent="0.25">
      <c r="A62" s="121"/>
      <c r="B62" s="34"/>
      <c r="C62" s="38" t="s">
        <v>74</v>
      </c>
      <c r="D62" s="131" t="s">
        <v>64</v>
      </c>
      <c r="E62" s="11"/>
      <c r="F62" s="99"/>
      <c r="G62" s="11"/>
      <c r="H62" s="55"/>
      <c r="I62" s="52"/>
      <c r="J62" s="11"/>
      <c r="K62" s="55"/>
      <c r="L62" s="20"/>
      <c r="M62" s="83"/>
      <c r="N62" s="20"/>
      <c r="O62" s="55"/>
      <c r="P62" s="20"/>
      <c r="Q62" s="52"/>
    </row>
    <row r="63" spans="1:17" ht="12" hidden="1" customHeight="1" x14ac:dyDescent="0.25">
      <c r="A63" s="121">
        <v>40</v>
      </c>
      <c r="B63" s="34">
        <v>1</v>
      </c>
      <c r="C63" s="32"/>
      <c r="D63" s="122" t="s">
        <v>31</v>
      </c>
      <c r="E63" s="11"/>
      <c r="F63" s="100">
        <v>0</v>
      </c>
      <c r="G63" s="11"/>
      <c r="H63" s="45"/>
      <c r="I63" s="46">
        <v>0</v>
      </c>
      <c r="J63" s="11"/>
      <c r="K63" s="45"/>
      <c r="L63" s="12">
        <v>0</v>
      </c>
      <c r="M63" s="79">
        <v>0</v>
      </c>
      <c r="N63" s="20"/>
      <c r="O63" s="45">
        <v>0</v>
      </c>
      <c r="P63" s="12">
        <v>0</v>
      </c>
      <c r="Q63" s="46">
        <v>0</v>
      </c>
    </row>
    <row r="64" spans="1:17" ht="12" customHeight="1" x14ac:dyDescent="0.25">
      <c r="A64" s="121">
        <v>41</v>
      </c>
      <c r="B64" s="34">
        <v>1</v>
      </c>
      <c r="C64" s="32"/>
      <c r="D64" s="122" t="s">
        <v>129</v>
      </c>
      <c r="E64" s="13"/>
      <c r="F64" s="95">
        <v>490718</v>
      </c>
      <c r="G64" s="13"/>
      <c r="H64" s="78">
        <v>464040</v>
      </c>
      <c r="I64" s="46">
        <v>524626</v>
      </c>
      <c r="J64" s="13"/>
      <c r="K64" s="45">
        <v>475352.26</v>
      </c>
      <c r="L64" s="12">
        <v>492295</v>
      </c>
      <c r="M64" s="79">
        <v>508147</v>
      </c>
      <c r="N64" s="20"/>
      <c r="O64" s="45">
        <v>478578.96</v>
      </c>
      <c r="P64" s="14">
        <f>468822+2000</f>
        <v>470822</v>
      </c>
      <c r="Q64" s="46">
        <v>549740</v>
      </c>
    </row>
    <row r="65" spans="1:27" ht="12" customHeight="1" x14ac:dyDescent="0.25">
      <c r="A65" s="121">
        <v>42</v>
      </c>
      <c r="B65" s="34"/>
      <c r="C65" s="32"/>
      <c r="D65" s="132" t="s">
        <v>139</v>
      </c>
      <c r="E65" s="11"/>
      <c r="F65" s="98">
        <v>130000</v>
      </c>
      <c r="G65" s="11"/>
      <c r="H65" s="67">
        <v>145000</v>
      </c>
      <c r="I65" s="50">
        <v>145000</v>
      </c>
      <c r="J65" s="11"/>
      <c r="K65" s="67">
        <v>124281.38</v>
      </c>
      <c r="L65" s="27">
        <v>145000</v>
      </c>
      <c r="M65" s="81">
        <v>145000</v>
      </c>
      <c r="N65" s="20"/>
      <c r="O65" s="49">
        <v>165000</v>
      </c>
      <c r="P65" s="18">
        <v>165000</v>
      </c>
      <c r="Q65" s="50">
        <v>165000</v>
      </c>
    </row>
    <row r="66" spans="1:27" ht="12" customHeight="1" x14ac:dyDescent="0.25">
      <c r="A66" s="121">
        <v>43</v>
      </c>
      <c r="B66" s="34">
        <v>3</v>
      </c>
      <c r="C66" s="32"/>
      <c r="D66" s="122" t="s">
        <v>135</v>
      </c>
      <c r="E66" s="11"/>
      <c r="F66" s="97">
        <v>4000</v>
      </c>
      <c r="G66" s="11"/>
      <c r="H66" s="49">
        <v>4000</v>
      </c>
      <c r="I66" s="50">
        <v>4000</v>
      </c>
      <c r="J66" s="11"/>
      <c r="K66" s="49">
        <v>4000</v>
      </c>
      <c r="L66" s="18">
        <v>4000</v>
      </c>
      <c r="M66" s="81">
        <v>4000</v>
      </c>
      <c r="N66" s="20"/>
      <c r="O66" s="49">
        <v>4000</v>
      </c>
      <c r="P66" s="18">
        <v>4000</v>
      </c>
      <c r="Q66" s="50">
        <v>4000</v>
      </c>
    </row>
    <row r="67" spans="1:27" ht="12" hidden="1" customHeight="1" x14ac:dyDescent="0.25">
      <c r="A67" s="121">
        <v>44</v>
      </c>
      <c r="B67" s="34"/>
      <c r="C67" s="32"/>
      <c r="D67" s="122" t="s">
        <v>106</v>
      </c>
      <c r="E67" s="11"/>
      <c r="F67" s="97"/>
      <c r="G67" s="11"/>
      <c r="H67" s="49"/>
      <c r="I67" s="50"/>
      <c r="J67" s="11"/>
      <c r="K67" s="49"/>
      <c r="L67" s="18"/>
      <c r="M67" s="81"/>
      <c r="N67" s="20"/>
      <c r="O67" s="49"/>
      <c r="P67" s="18"/>
      <c r="Q67" s="50"/>
    </row>
    <row r="68" spans="1:27" ht="12" hidden="1" customHeight="1" x14ac:dyDescent="0.25">
      <c r="A68" s="121">
        <v>45</v>
      </c>
      <c r="B68" s="34">
        <v>3</v>
      </c>
      <c r="C68" s="32"/>
      <c r="D68" s="122" t="s">
        <v>140</v>
      </c>
      <c r="E68" s="11"/>
      <c r="F68" s="97"/>
      <c r="G68" s="11"/>
      <c r="H68" s="49"/>
      <c r="I68" s="50">
        <v>0</v>
      </c>
      <c r="J68" s="11"/>
      <c r="K68" s="49"/>
      <c r="L68" s="18">
        <v>0</v>
      </c>
      <c r="M68" s="81">
        <v>0</v>
      </c>
      <c r="N68" s="20"/>
      <c r="O68" s="49">
        <v>0</v>
      </c>
      <c r="P68" s="18">
        <v>500</v>
      </c>
      <c r="Q68" s="50">
        <v>500</v>
      </c>
    </row>
    <row r="69" spans="1:27" ht="12" hidden="1" customHeight="1" x14ac:dyDescent="0.25">
      <c r="A69" s="121">
        <v>46</v>
      </c>
      <c r="B69" s="34"/>
      <c r="C69" s="32"/>
      <c r="D69" s="122" t="s">
        <v>105</v>
      </c>
      <c r="E69" s="11"/>
      <c r="F69" s="97"/>
      <c r="G69" s="11"/>
      <c r="H69" s="49"/>
      <c r="I69" s="50"/>
      <c r="J69" s="11"/>
      <c r="K69" s="49"/>
      <c r="L69" s="18"/>
      <c r="M69" s="81"/>
      <c r="N69" s="20"/>
      <c r="O69" s="49"/>
      <c r="P69" s="18"/>
      <c r="Q69" s="50"/>
    </row>
    <row r="70" spans="1:27" ht="12" hidden="1" customHeight="1" x14ac:dyDescent="0.25">
      <c r="A70" s="121">
        <v>47</v>
      </c>
      <c r="B70" s="34">
        <v>4</v>
      </c>
      <c r="C70" s="32"/>
      <c r="D70" s="122" t="s">
        <v>32</v>
      </c>
      <c r="E70" s="11"/>
      <c r="F70" s="97"/>
      <c r="G70" s="11"/>
      <c r="H70" s="49"/>
      <c r="I70" s="50"/>
      <c r="J70" s="11"/>
      <c r="K70" s="49"/>
      <c r="L70" s="19"/>
      <c r="M70" s="81">
        <v>0</v>
      </c>
      <c r="N70" s="20"/>
      <c r="O70" s="49"/>
      <c r="P70" s="18">
        <v>0</v>
      </c>
      <c r="Q70" s="50">
        <v>0</v>
      </c>
    </row>
    <row r="71" spans="1:27" ht="12" customHeight="1" x14ac:dyDescent="0.25">
      <c r="A71" s="121">
        <v>48</v>
      </c>
      <c r="B71" s="34">
        <v>2</v>
      </c>
      <c r="C71" s="32"/>
      <c r="D71" s="122" t="s">
        <v>136</v>
      </c>
      <c r="E71" s="11"/>
      <c r="F71" s="97">
        <v>45000</v>
      </c>
      <c r="G71" s="11"/>
      <c r="H71" s="49">
        <v>45000</v>
      </c>
      <c r="I71" s="50">
        <v>45000</v>
      </c>
      <c r="J71" s="11"/>
      <c r="K71" s="49">
        <v>41353.089999999997</v>
      </c>
      <c r="L71" s="18">
        <v>45000</v>
      </c>
      <c r="M71" s="81">
        <v>51000</v>
      </c>
      <c r="N71" s="20"/>
      <c r="O71" s="49">
        <v>41611.93</v>
      </c>
      <c r="P71" s="18">
        <v>60000</v>
      </c>
      <c r="Q71" s="50">
        <v>60000</v>
      </c>
    </row>
    <row r="72" spans="1:27" ht="12" hidden="1" customHeight="1" x14ac:dyDescent="0.25">
      <c r="A72" s="121">
        <v>49</v>
      </c>
      <c r="B72" s="34">
        <v>2</v>
      </c>
      <c r="C72" s="32"/>
      <c r="D72" s="122" t="s">
        <v>33</v>
      </c>
      <c r="E72" s="11"/>
      <c r="F72" s="97"/>
      <c r="G72" s="11"/>
      <c r="H72" s="49"/>
      <c r="I72" s="50"/>
      <c r="J72" s="11"/>
      <c r="K72" s="49"/>
      <c r="L72" s="18"/>
      <c r="M72" s="81"/>
      <c r="N72" s="20"/>
      <c r="O72" s="49"/>
      <c r="P72" s="18"/>
      <c r="Q72" s="50"/>
    </row>
    <row r="73" spans="1:27" ht="12" hidden="1" customHeight="1" x14ac:dyDescent="0.25">
      <c r="A73" s="121">
        <v>50</v>
      </c>
      <c r="B73" s="34"/>
      <c r="C73" s="32"/>
      <c r="D73" s="122" t="s">
        <v>108</v>
      </c>
      <c r="E73" s="11"/>
      <c r="F73" s="97"/>
      <c r="G73" s="11"/>
      <c r="H73" s="49"/>
      <c r="I73" s="50"/>
      <c r="J73" s="11"/>
      <c r="K73" s="49"/>
      <c r="L73" s="18"/>
      <c r="M73" s="81">
        <v>0</v>
      </c>
      <c r="N73" s="20"/>
      <c r="O73" s="49"/>
      <c r="P73" s="18">
        <v>0</v>
      </c>
      <c r="Q73" s="50">
        <v>0</v>
      </c>
    </row>
    <row r="74" spans="1:27" ht="12" hidden="1" customHeight="1" x14ac:dyDescent="0.25">
      <c r="A74" s="121">
        <v>51</v>
      </c>
      <c r="B74" s="34"/>
      <c r="C74" s="32"/>
      <c r="D74" s="122" t="s">
        <v>88</v>
      </c>
      <c r="E74" s="11"/>
      <c r="F74" s="97"/>
      <c r="G74" s="11"/>
      <c r="H74" s="49"/>
      <c r="I74" s="50"/>
      <c r="J74" s="11"/>
      <c r="K74" s="49"/>
      <c r="L74" s="18"/>
      <c r="M74" s="81">
        <v>0</v>
      </c>
      <c r="N74" s="20"/>
      <c r="O74" s="49"/>
      <c r="P74" s="18">
        <v>0</v>
      </c>
      <c r="Q74" s="50">
        <v>0</v>
      </c>
    </row>
    <row r="75" spans="1:27" ht="12" hidden="1" customHeight="1" x14ac:dyDescent="0.25">
      <c r="A75" s="121">
        <v>52</v>
      </c>
      <c r="B75" s="34"/>
      <c r="C75" s="32"/>
      <c r="D75" s="122" t="s">
        <v>100</v>
      </c>
      <c r="E75" s="11"/>
      <c r="F75" s="97"/>
      <c r="G75" s="11"/>
      <c r="H75" s="49"/>
      <c r="I75" s="50"/>
      <c r="J75" s="11"/>
      <c r="K75" s="49"/>
      <c r="L75" s="18"/>
      <c r="M75" s="81">
        <v>0</v>
      </c>
      <c r="N75" s="20"/>
      <c r="O75" s="49"/>
      <c r="P75" s="18">
        <v>0</v>
      </c>
      <c r="Q75" s="50">
        <v>0</v>
      </c>
    </row>
    <row r="76" spans="1:27" ht="12" hidden="1" customHeight="1" x14ac:dyDescent="0.25">
      <c r="A76" s="121">
        <v>53</v>
      </c>
      <c r="B76" s="34">
        <v>2</v>
      </c>
      <c r="C76" s="32"/>
      <c r="D76" s="122" t="s">
        <v>112</v>
      </c>
      <c r="E76" s="11"/>
      <c r="F76" s="97"/>
      <c r="G76" s="11"/>
      <c r="H76" s="67"/>
      <c r="I76" s="50"/>
      <c r="J76" s="11"/>
      <c r="K76" s="67"/>
      <c r="L76" s="27"/>
      <c r="M76" s="81">
        <v>0</v>
      </c>
      <c r="N76" s="20"/>
      <c r="O76" s="49"/>
      <c r="P76" s="18">
        <v>0</v>
      </c>
      <c r="Q76" s="50">
        <v>0</v>
      </c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" hidden="1" customHeight="1" x14ac:dyDescent="0.25">
      <c r="A77" s="121">
        <v>54</v>
      </c>
      <c r="B77" s="34"/>
      <c r="C77" s="32"/>
      <c r="D77" s="122" t="s">
        <v>34</v>
      </c>
      <c r="E77" s="11"/>
      <c r="F77" s="100"/>
      <c r="G77" s="11"/>
      <c r="H77" s="45"/>
      <c r="I77" s="46"/>
      <c r="J77" s="11"/>
      <c r="K77" s="45"/>
      <c r="L77" s="12"/>
      <c r="M77" s="79"/>
      <c r="N77" s="20"/>
      <c r="O77" s="45"/>
      <c r="P77" s="12"/>
      <c r="Q77" s="46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" customHeight="1" x14ac:dyDescent="0.25">
      <c r="A78" s="121">
        <v>55</v>
      </c>
      <c r="B78" s="34">
        <v>2</v>
      </c>
      <c r="C78" s="32"/>
      <c r="D78" s="122" t="s">
        <v>137</v>
      </c>
      <c r="E78" s="11"/>
      <c r="F78" s="100">
        <v>1500</v>
      </c>
      <c r="G78" s="11"/>
      <c r="H78" s="45">
        <v>1500</v>
      </c>
      <c r="I78" s="46">
        <v>1500</v>
      </c>
      <c r="J78" s="11"/>
      <c r="K78" s="45">
        <v>1399.43</v>
      </c>
      <c r="L78" s="12">
        <v>1500</v>
      </c>
      <c r="M78" s="79">
        <v>1500</v>
      </c>
      <c r="N78" s="20"/>
      <c r="O78" s="45">
        <v>1332</v>
      </c>
      <c r="P78" s="12">
        <v>1000</v>
      </c>
      <c r="Q78" s="46">
        <v>1000</v>
      </c>
      <c r="R78" s="4"/>
      <c r="S78" s="4"/>
      <c r="T78" s="4"/>
      <c r="U78" s="4"/>
      <c r="V78" s="4"/>
    </row>
    <row r="79" spans="1:27" ht="12" hidden="1" customHeight="1" x14ac:dyDescent="0.25">
      <c r="A79" s="121">
        <v>56</v>
      </c>
      <c r="B79" s="34"/>
      <c r="C79" s="32"/>
      <c r="D79" s="122" t="s">
        <v>117</v>
      </c>
      <c r="E79" s="11"/>
      <c r="F79" s="100"/>
      <c r="G79" s="11"/>
      <c r="H79" s="45"/>
      <c r="I79" s="46"/>
      <c r="J79" s="11"/>
      <c r="K79" s="45"/>
      <c r="L79" s="12"/>
      <c r="M79" s="79">
        <v>0</v>
      </c>
      <c r="N79" s="20"/>
      <c r="O79" s="45"/>
      <c r="P79" s="12">
        <v>0</v>
      </c>
      <c r="Q79" s="46">
        <v>0</v>
      </c>
      <c r="R79" s="4"/>
      <c r="S79" s="4"/>
      <c r="T79" s="4"/>
      <c r="U79" s="4"/>
      <c r="V79" s="4"/>
    </row>
    <row r="80" spans="1:27" ht="12" hidden="1" customHeight="1" x14ac:dyDescent="0.25">
      <c r="A80" s="121">
        <v>57</v>
      </c>
      <c r="B80" s="34"/>
      <c r="C80" s="32"/>
      <c r="D80" s="122" t="s">
        <v>94</v>
      </c>
      <c r="E80" s="11"/>
      <c r="F80" s="100"/>
      <c r="G80" s="11"/>
      <c r="H80" s="45"/>
      <c r="I80" s="46"/>
      <c r="J80" s="11"/>
      <c r="K80" s="45"/>
      <c r="L80" s="12"/>
      <c r="M80" s="79">
        <v>0</v>
      </c>
      <c r="N80" s="20"/>
      <c r="O80" s="45"/>
      <c r="P80" s="12">
        <v>0</v>
      </c>
      <c r="Q80" s="46">
        <v>0</v>
      </c>
    </row>
    <row r="81" spans="1:17" ht="8.15" hidden="1" customHeight="1" x14ac:dyDescent="0.25">
      <c r="A81" s="121"/>
      <c r="B81" s="34"/>
      <c r="C81" s="32"/>
      <c r="D81" s="122" t="s">
        <v>103</v>
      </c>
      <c r="E81" s="11"/>
      <c r="F81" s="99"/>
      <c r="G81" s="11"/>
      <c r="H81" s="55"/>
      <c r="I81" s="52"/>
      <c r="J81" s="11"/>
      <c r="K81" s="55"/>
      <c r="L81" s="20"/>
      <c r="M81" s="83"/>
      <c r="N81" s="20"/>
      <c r="O81" s="55"/>
      <c r="P81" s="20"/>
      <c r="Q81" s="52"/>
    </row>
    <row r="82" spans="1:17" ht="8.15" hidden="1" customHeight="1" x14ac:dyDescent="0.25">
      <c r="A82" s="121"/>
      <c r="B82" s="34"/>
      <c r="C82" s="32"/>
      <c r="D82" s="122" t="s">
        <v>104</v>
      </c>
      <c r="E82" s="11"/>
      <c r="F82" s="99"/>
      <c r="G82" s="11"/>
      <c r="H82" s="55"/>
      <c r="I82" s="52"/>
      <c r="J82" s="11"/>
      <c r="K82" s="55"/>
      <c r="L82" s="20"/>
      <c r="M82" s="83"/>
      <c r="N82" s="20"/>
      <c r="O82" s="55"/>
      <c r="P82" s="20"/>
      <c r="Q82" s="52"/>
    </row>
    <row r="83" spans="1:17" ht="12" hidden="1" customHeight="1" x14ac:dyDescent="0.25">
      <c r="A83" s="121">
        <v>58</v>
      </c>
      <c r="B83" s="34"/>
      <c r="C83" s="32"/>
      <c r="D83" s="122" t="s">
        <v>35</v>
      </c>
      <c r="E83" s="11"/>
      <c r="F83" s="100"/>
      <c r="G83" s="11"/>
      <c r="H83" s="45"/>
      <c r="I83" s="46"/>
      <c r="J83" s="11"/>
      <c r="K83" s="45"/>
      <c r="L83" s="12"/>
      <c r="M83" s="79">
        <v>0</v>
      </c>
      <c r="N83" s="20"/>
      <c r="O83" s="45"/>
      <c r="P83" s="12">
        <v>0</v>
      </c>
      <c r="Q83" s="46">
        <v>0</v>
      </c>
    </row>
    <row r="84" spans="1:17" ht="12" customHeight="1" x14ac:dyDescent="0.25">
      <c r="A84" s="121">
        <v>59</v>
      </c>
      <c r="B84" s="34">
        <v>2</v>
      </c>
      <c r="C84" s="32"/>
      <c r="D84" s="122" t="s">
        <v>36</v>
      </c>
      <c r="E84" s="11"/>
      <c r="F84" s="97">
        <v>0</v>
      </c>
      <c r="G84" s="11"/>
      <c r="H84" s="49">
        <v>0</v>
      </c>
      <c r="I84" s="50">
        <v>0</v>
      </c>
      <c r="J84" s="11"/>
      <c r="K84" s="49">
        <v>0</v>
      </c>
      <c r="L84" s="18">
        <v>0</v>
      </c>
      <c r="M84" s="81">
        <v>0</v>
      </c>
      <c r="N84" s="20"/>
      <c r="O84" s="49">
        <v>0</v>
      </c>
      <c r="P84" s="18">
        <v>1600</v>
      </c>
      <c r="Q84" s="50">
        <v>1600</v>
      </c>
    </row>
    <row r="85" spans="1:17" ht="12" hidden="1" customHeight="1" x14ac:dyDescent="0.25">
      <c r="A85" s="121">
        <v>60</v>
      </c>
      <c r="B85" s="34">
        <v>3</v>
      </c>
      <c r="C85" s="32"/>
      <c r="D85" s="122" t="s">
        <v>37</v>
      </c>
      <c r="E85" s="11"/>
      <c r="F85" s="100">
        <v>0</v>
      </c>
      <c r="G85" s="11"/>
      <c r="H85" s="45">
        <v>0</v>
      </c>
      <c r="I85" s="46">
        <v>0</v>
      </c>
      <c r="J85" s="11"/>
      <c r="K85" s="45">
        <v>0</v>
      </c>
      <c r="L85" s="12">
        <v>0</v>
      </c>
      <c r="M85" s="79">
        <v>0</v>
      </c>
      <c r="N85" s="20"/>
      <c r="O85" s="45">
        <v>0</v>
      </c>
      <c r="P85" s="12">
        <v>0</v>
      </c>
      <c r="Q85" s="46">
        <v>0</v>
      </c>
    </row>
    <row r="86" spans="1:17" ht="6" customHeight="1" x14ac:dyDescent="0.25">
      <c r="A86" s="121"/>
      <c r="B86" s="34"/>
      <c r="C86" s="32"/>
      <c r="D86" s="122"/>
      <c r="E86" s="11"/>
      <c r="F86" s="99"/>
      <c r="G86" s="11"/>
      <c r="H86" s="55"/>
      <c r="I86" s="52"/>
      <c r="J86" s="11"/>
      <c r="K86" s="55"/>
      <c r="L86" s="20"/>
      <c r="M86" s="83"/>
      <c r="N86" s="20"/>
      <c r="O86" s="55"/>
      <c r="P86" s="20"/>
      <c r="Q86" s="52"/>
    </row>
    <row r="87" spans="1:17" s="5" customFormat="1" ht="12" customHeight="1" x14ac:dyDescent="0.25">
      <c r="A87" s="127"/>
      <c r="B87" s="33"/>
      <c r="C87" s="128"/>
      <c r="D87" s="129" t="s">
        <v>38</v>
      </c>
      <c r="E87" s="11"/>
      <c r="F87" s="104">
        <f>SUM(F63:F86)</f>
        <v>671218</v>
      </c>
      <c r="G87" s="11"/>
      <c r="H87" s="61">
        <f>SUM(H63:H86)</f>
        <v>659540</v>
      </c>
      <c r="I87" s="62">
        <f>SUM(I63:I86)</f>
        <v>720126</v>
      </c>
      <c r="J87" s="11"/>
      <c r="K87" s="61">
        <f>SUM(K63:K86)</f>
        <v>646386.16</v>
      </c>
      <c r="L87" s="26">
        <f>SUM(L63:L86)</f>
        <v>687795</v>
      </c>
      <c r="M87" s="90">
        <f>SUM(M63:M86)</f>
        <v>709647</v>
      </c>
      <c r="N87" s="29"/>
      <c r="O87" s="61">
        <f>SUM(O63:O86)</f>
        <v>690522.89</v>
      </c>
      <c r="P87" s="26">
        <f>SUM(P63:P86)</f>
        <v>702922</v>
      </c>
      <c r="Q87" s="62">
        <f>SUM(Q63:Q86)</f>
        <v>781840</v>
      </c>
    </row>
    <row r="88" spans="1:17" ht="9.9" customHeight="1" x14ac:dyDescent="0.25">
      <c r="A88" s="121"/>
      <c r="B88" s="34"/>
      <c r="C88" s="32"/>
      <c r="D88" s="122"/>
      <c r="E88" s="11"/>
      <c r="F88" s="99"/>
      <c r="G88" s="11"/>
      <c r="H88" s="51"/>
      <c r="I88" s="60"/>
      <c r="J88" s="11"/>
      <c r="K88" s="51"/>
      <c r="L88" s="22"/>
      <c r="M88" s="89"/>
      <c r="N88" s="20"/>
      <c r="O88" s="55"/>
      <c r="P88" s="22"/>
      <c r="Q88" s="60"/>
    </row>
    <row r="89" spans="1:17" ht="12" customHeight="1" x14ac:dyDescent="0.25">
      <c r="A89" s="121"/>
      <c r="B89" s="34"/>
      <c r="C89" s="38" t="s">
        <v>73</v>
      </c>
      <c r="D89" s="131" t="s">
        <v>63</v>
      </c>
      <c r="E89" s="11"/>
      <c r="F89" s="99"/>
      <c r="G89" s="11"/>
      <c r="H89" s="51"/>
      <c r="I89" s="60"/>
      <c r="J89" s="11"/>
      <c r="K89" s="51"/>
      <c r="L89" s="22"/>
      <c r="M89" s="89"/>
      <c r="N89" s="20"/>
      <c r="O89" s="55"/>
      <c r="P89" s="22"/>
      <c r="Q89" s="60"/>
    </row>
    <row r="90" spans="1:17" ht="12" customHeight="1" x14ac:dyDescent="0.25">
      <c r="A90" s="121">
        <v>61</v>
      </c>
      <c r="B90" s="34"/>
      <c r="C90" s="32"/>
      <c r="D90" s="122" t="s">
        <v>39</v>
      </c>
      <c r="E90" s="13"/>
      <c r="F90" s="100">
        <v>1200</v>
      </c>
      <c r="G90" s="13"/>
      <c r="H90" s="45">
        <v>1200</v>
      </c>
      <c r="I90" s="46">
        <v>1200</v>
      </c>
      <c r="J90" s="13"/>
      <c r="K90" s="45">
        <v>0</v>
      </c>
      <c r="L90" s="12">
        <v>1200</v>
      </c>
      <c r="M90" s="79">
        <v>1200</v>
      </c>
      <c r="N90" s="20"/>
      <c r="O90" s="45">
        <v>2712</v>
      </c>
      <c r="P90" s="12">
        <v>2500</v>
      </c>
      <c r="Q90" s="46">
        <v>2500</v>
      </c>
    </row>
    <row r="91" spans="1:17" ht="12" customHeight="1" x14ac:dyDescent="0.25">
      <c r="A91" s="121">
        <v>62</v>
      </c>
      <c r="B91" s="34">
        <v>2</v>
      </c>
      <c r="C91" s="32"/>
      <c r="D91" s="122" t="s">
        <v>92</v>
      </c>
      <c r="E91" s="13"/>
      <c r="F91" s="100">
        <v>10000</v>
      </c>
      <c r="G91" s="13"/>
      <c r="H91" s="45">
        <v>10000</v>
      </c>
      <c r="I91" s="46">
        <v>10000</v>
      </c>
      <c r="J91" s="13"/>
      <c r="K91" s="45">
        <v>15000</v>
      </c>
      <c r="L91" s="12">
        <v>15000</v>
      </c>
      <c r="M91" s="79">
        <v>15000</v>
      </c>
      <c r="N91" s="20"/>
      <c r="O91" s="45">
        <v>15000</v>
      </c>
      <c r="P91" s="12">
        <v>15000</v>
      </c>
      <c r="Q91" s="46">
        <v>15000</v>
      </c>
    </row>
    <row r="92" spans="1:17" ht="12" customHeight="1" x14ac:dyDescent="0.25">
      <c r="A92" s="121">
        <v>63</v>
      </c>
      <c r="B92" s="34">
        <v>1</v>
      </c>
      <c r="C92" s="32"/>
      <c r="D92" s="122" t="s">
        <v>93</v>
      </c>
      <c r="E92" s="13"/>
      <c r="F92" s="100">
        <v>20000</v>
      </c>
      <c r="G92" s="13"/>
      <c r="H92" s="45">
        <v>20000</v>
      </c>
      <c r="I92" s="46">
        <v>20000</v>
      </c>
      <c r="J92" s="13"/>
      <c r="K92" s="45">
        <v>30000</v>
      </c>
      <c r="L92" s="12">
        <v>30000</v>
      </c>
      <c r="M92" s="79">
        <v>30000</v>
      </c>
      <c r="N92" s="20"/>
      <c r="O92" s="45">
        <v>30000</v>
      </c>
      <c r="P92" s="12">
        <v>30000</v>
      </c>
      <c r="Q92" s="46">
        <v>30000</v>
      </c>
    </row>
    <row r="93" spans="1:17" ht="12" customHeight="1" x14ac:dyDescent="0.25">
      <c r="A93" s="121">
        <v>64</v>
      </c>
      <c r="B93" s="34">
        <v>1</v>
      </c>
      <c r="C93" s="32"/>
      <c r="D93" s="122" t="s">
        <v>40</v>
      </c>
      <c r="E93" s="13"/>
      <c r="F93" s="97">
        <v>22625</v>
      </c>
      <c r="G93" s="13"/>
      <c r="H93" s="49">
        <v>22625</v>
      </c>
      <c r="I93" s="50">
        <v>22625</v>
      </c>
      <c r="J93" s="13"/>
      <c r="K93" s="49">
        <v>22625</v>
      </c>
      <c r="L93" s="18">
        <v>22625</v>
      </c>
      <c r="M93" s="81">
        <v>22625</v>
      </c>
      <c r="N93" s="20"/>
      <c r="O93" s="49">
        <v>22625</v>
      </c>
      <c r="P93" s="18">
        <v>22625</v>
      </c>
      <c r="Q93" s="50">
        <v>22625</v>
      </c>
    </row>
    <row r="94" spans="1:17" ht="12" hidden="1" customHeight="1" x14ac:dyDescent="0.25">
      <c r="A94" s="121">
        <v>65</v>
      </c>
      <c r="B94" s="34">
        <v>1</v>
      </c>
      <c r="C94" s="32"/>
      <c r="D94" s="122" t="s">
        <v>41</v>
      </c>
      <c r="E94" s="13"/>
      <c r="F94" s="100"/>
      <c r="G94" s="13"/>
      <c r="H94" s="45"/>
      <c r="I94" s="46"/>
      <c r="J94" s="13"/>
      <c r="K94" s="45"/>
      <c r="L94" s="12"/>
      <c r="M94" s="79"/>
      <c r="N94" s="20"/>
      <c r="O94" s="45"/>
      <c r="P94" s="12"/>
      <c r="Q94" s="46"/>
    </row>
    <row r="95" spans="1:17" ht="3" customHeight="1" x14ac:dyDescent="0.25">
      <c r="A95" s="121"/>
      <c r="B95" s="34"/>
      <c r="C95" s="32"/>
      <c r="D95" s="122"/>
      <c r="E95" s="13"/>
      <c r="F95" s="99"/>
      <c r="G95" s="13"/>
      <c r="H95" s="55"/>
      <c r="I95" s="52"/>
      <c r="J95" s="13"/>
      <c r="K95" s="55"/>
      <c r="L95" s="20"/>
      <c r="M95" s="83"/>
      <c r="N95" s="20"/>
      <c r="O95" s="55"/>
      <c r="P95" s="20"/>
      <c r="Q95" s="52"/>
    </row>
    <row r="96" spans="1:17" s="5" customFormat="1" ht="12" customHeight="1" x14ac:dyDescent="0.25">
      <c r="A96" s="127"/>
      <c r="B96" s="33"/>
      <c r="C96" s="128"/>
      <c r="D96" s="129" t="s">
        <v>42</v>
      </c>
      <c r="E96" s="13"/>
      <c r="F96" s="104">
        <f>SUM(F90:F95)</f>
        <v>53825</v>
      </c>
      <c r="G96" s="13"/>
      <c r="H96" s="61">
        <f>SUM(H90:H95)</f>
        <v>53825</v>
      </c>
      <c r="I96" s="62">
        <f>SUM(I90:I95)</f>
        <v>53825</v>
      </c>
      <c r="J96" s="13"/>
      <c r="K96" s="61">
        <f>SUM(K90:K95)</f>
        <v>67625</v>
      </c>
      <c r="L96" s="26">
        <f>SUM(L90:L95)</f>
        <v>68825</v>
      </c>
      <c r="M96" s="90">
        <f>SUM(M90:M95)</f>
        <v>68825</v>
      </c>
      <c r="N96" s="29"/>
      <c r="O96" s="61">
        <f>SUM(O90:O95)</f>
        <v>70337</v>
      </c>
      <c r="P96" s="26">
        <f>SUM(P90:P95)</f>
        <v>70125</v>
      </c>
      <c r="Q96" s="62">
        <f>SUM(Q90:Q95)</f>
        <v>70125</v>
      </c>
    </row>
    <row r="97" spans="1:18" ht="9.9" customHeight="1" x14ac:dyDescent="0.25">
      <c r="A97" s="121"/>
      <c r="B97" s="34"/>
      <c r="C97" s="32"/>
      <c r="D97" s="122"/>
      <c r="E97" s="13"/>
      <c r="F97" s="99"/>
      <c r="G97" s="13"/>
      <c r="H97" s="55"/>
      <c r="I97" s="52"/>
      <c r="J97" s="13"/>
      <c r="K97" s="55"/>
      <c r="L97" s="20"/>
      <c r="M97" s="83"/>
      <c r="N97" s="20"/>
      <c r="O97" s="55"/>
      <c r="P97" s="20"/>
      <c r="Q97" s="52"/>
    </row>
    <row r="98" spans="1:18" ht="12" customHeight="1" x14ac:dyDescent="0.25">
      <c r="A98" s="121"/>
      <c r="B98" s="34"/>
      <c r="C98" s="38" t="s">
        <v>72</v>
      </c>
      <c r="D98" s="131" t="s">
        <v>62</v>
      </c>
      <c r="E98" s="13"/>
      <c r="F98" s="99"/>
      <c r="G98" s="13"/>
      <c r="H98" s="55"/>
      <c r="I98" s="52"/>
      <c r="J98" s="13"/>
      <c r="K98" s="55"/>
      <c r="L98" s="20"/>
      <c r="M98" s="83"/>
      <c r="N98" s="20"/>
      <c r="O98" s="55"/>
      <c r="P98" s="20"/>
      <c r="Q98" s="52"/>
    </row>
    <row r="99" spans="1:18" ht="12" customHeight="1" x14ac:dyDescent="0.25">
      <c r="A99" s="121">
        <v>65</v>
      </c>
      <c r="B99" s="34">
        <v>1</v>
      </c>
      <c r="C99" s="32"/>
      <c r="D99" s="122" t="s">
        <v>43</v>
      </c>
      <c r="E99" s="13"/>
      <c r="F99" s="100">
        <v>24000</v>
      </c>
      <c r="G99" s="13"/>
      <c r="H99" s="45">
        <v>24000</v>
      </c>
      <c r="I99" s="46">
        <v>24000</v>
      </c>
      <c r="J99" s="13"/>
      <c r="K99" s="45">
        <v>24000</v>
      </c>
      <c r="L99" s="12">
        <v>36502</v>
      </c>
      <c r="M99" s="79">
        <v>40800</v>
      </c>
      <c r="N99" s="20"/>
      <c r="O99" s="45">
        <f>39600+222</f>
        <v>39822</v>
      </c>
      <c r="P99" s="14">
        <v>39600</v>
      </c>
      <c r="Q99" s="46">
        <v>39600</v>
      </c>
    </row>
    <row r="100" spans="1:18" ht="12" customHeight="1" x14ac:dyDescent="0.25">
      <c r="A100" s="121">
        <v>66</v>
      </c>
      <c r="B100" s="34"/>
      <c r="C100" s="32"/>
      <c r="D100" s="133" t="s">
        <v>123</v>
      </c>
      <c r="E100" s="13"/>
      <c r="F100" s="100">
        <v>0</v>
      </c>
      <c r="G100" s="13"/>
      <c r="H100" s="45">
        <v>0</v>
      </c>
      <c r="I100" s="46">
        <v>0</v>
      </c>
      <c r="J100" s="13"/>
      <c r="K100" s="45">
        <v>0</v>
      </c>
      <c r="L100" s="12">
        <v>150</v>
      </c>
      <c r="M100" s="79">
        <v>1800</v>
      </c>
      <c r="N100" s="20"/>
      <c r="O100" s="45">
        <v>1737.79</v>
      </c>
      <c r="P100" s="12">
        <v>1800</v>
      </c>
      <c r="Q100" s="46">
        <v>1800</v>
      </c>
    </row>
    <row r="101" spans="1:18" ht="12" customHeight="1" x14ac:dyDescent="0.25">
      <c r="A101" s="121">
        <v>66.099999999999994</v>
      </c>
      <c r="B101" s="34"/>
      <c r="C101" s="32"/>
      <c r="D101" s="133" t="s">
        <v>124</v>
      </c>
      <c r="E101" s="13"/>
      <c r="F101" s="100">
        <v>0</v>
      </c>
      <c r="G101" s="13"/>
      <c r="H101" s="45">
        <v>0</v>
      </c>
      <c r="I101" s="46">
        <v>0</v>
      </c>
      <c r="J101" s="13"/>
      <c r="K101" s="45">
        <v>0</v>
      </c>
      <c r="L101" s="12">
        <v>0</v>
      </c>
      <c r="M101" s="79">
        <v>2000</v>
      </c>
      <c r="N101" s="20"/>
      <c r="O101" s="45">
        <v>1950</v>
      </c>
      <c r="P101" s="12">
        <v>4000</v>
      </c>
      <c r="Q101" s="46">
        <v>4000</v>
      </c>
    </row>
    <row r="102" spans="1:18" ht="12" customHeight="1" x14ac:dyDescent="0.25">
      <c r="A102" s="121">
        <v>67</v>
      </c>
      <c r="B102" s="34"/>
      <c r="C102" s="32"/>
      <c r="D102" s="122" t="s">
        <v>44</v>
      </c>
      <c r="E102" s="13"/>
      <c r="F102" s="97">
        <v>4000</v>
      </c>
      <c r="G102" s="13"/>
      <c r="H102" s="49">
        <v>4000</v>
      </c>
      <c r="I102" s="50">
        <v>4000</v>
      </c>
      <c r="J102" s="13"/>
      <c r="K102" s="49">
        <v>2035.44</v>
      </c>
      <c r="L102" s="18">
        <v>4000</v>
      </c>
      <c r="M102" s="81">
        <v>5000</v>
      </c>
      <c r="N102" s="20"/>
      <c r="O102" s="49">
        <v>4696.84</v>
      </c>
      <c r="P102" s="19">
        <v>7800</v>
      </c>
      <c r="Q102" s="50"/>
    </row>
    <row r="103" spans="1:18" ht="12" customHeight="1" x14ac:dyDescent="0.25">
      <c r="A103" s="121">
        <v>68</v>
      </c>
      <c r="B103" s="34">
        <v>2</v>
      </c>
      <c r="C103" s="32"/>
      <c r="D103" s="122" t="s">
        <v>45</v>
      </c>
      <c r="E103" s="13"/>
      <c r="F103" s="100">
        <v>46000</v>
      </c>
      <c r="G103" s="13"/>
      <c r="H103" s="45">
        <v>46000</v>
      </c>
      <c r="I103" s="46">
        <v>46000</v>
      </c>
      <c r="J103" s="13"/>
      <c r="K103" s="45">
        <v>46725.66</v>
      </c>
      <c r="L103" s="12">
        <v>46400</v>
      </c>
      <c r="M103" s="79">
        <v>50000</v>
      </c>
      <c r="N103" s="20"/>
      <c r="O103" s="45">
        <v>49613.69</v>
      </c>
      <c r="P103" s="14">
        <v>52552</v>
      </c>
      <c r="Q103" s="46">
        <v>52552</v>
      </c>
      <c r="R103" s="4"/>
    </row>
    <row r="104" spans="1:18" ht="11.15" hidden="1" customHeight="1" x14ac:dyDescent="0.25">
      <c r="A104" s="121">
        <v>69</v>
      </c>
      <c r="B104" s="34"/>
      <c r="C104" s="32"/>
      <c r="D104" s="122" t="s">
        <v>113</v>
      </c>
      <c r="E104" s="13"/>
      <c r="F104" s="97"/>
      <c r="G104" s="13"/>
      <c r="H104" s="49"/>
      <c r="I104" s="50"/>
      <c r="J104" s="13"/>
      <c r="K104" s="49"/>
      <c r="L104" s="18"/>
      <c r="M104" s="81"/>
      <c r="N104" s="20"/>
      <c r="O104" s="49"/>
      <c r="P104" s="18"/>
      <c r="Q104" s="50"/>
    </row>
    <row r="105" spans="1:18" ht="3" customHeight="1" x14ac:dyDescent="0.25">
      <c r="A105" s="121"/>
      <c r="B105" s="34"/>
      <c r="C105" s="32"/>
      <c r="D105" s="122"/>
      <c r="E105" s="13"/>
      <c r="F105" s="99"/>
      <c r="G105" s="13"/>
      <c r="H105" s="55"/>
      <c r="I105" s="52"/>
      <c r="J105" s="13"/>
      <c r="K105" s="55"/>
      <c r="L105" s="20"/>
      <c r="M105" s="83"/>
      <c r="N105" s="20"/>
      <c r="O105" s="55"/>
      <c r="P105" s="20"/>
      <c r="Q105" s="52"/>
    </row>
    <row r="106" spans="1:18" s="5" customFormat="1" ht="12" customHeight="1" x14ac:dyDescent="0.25">
      <c r="A106" s="127"/>
      <c r="B106" s="33"/>
      <c r="C106" s="128"/>
      <c r="D106" s="129" t="s">
        <v>46</v>
      </c>
      <c r="E106" s="13"/>
      <c r="F106" s="104">
        <f>SUM(F99:F105)</f>
        <v>74000</v>
      </c>
      <c r="G106" s="13"/>
      <c r="H106" s="61">
        <f>SUM(H99:H105)</f>
        <v>74000</v>
      </c>
      <c r="I106" s="62">
        <f>SUM(I99:I105)</f>
        <v>74000</v>
      </c>
      <c r="J106" s="13"/>
      <c r="K106" s="61">
        <f>SUM(K99:K105)</f>
        <v>72761.100000000006</v>
      </c>
      <c r="L106" s="26">
        <f>SUM(L99:L105)</f>
        <v>87052</v>
      </c>
      <c r="M106" s="90">
        <f>SUM(M99:M105)</f>
        <v>99600</v>
      </c>
      <c r="N106" s="29"/>
      <c r="O106" s="61">
        <f>SUM(O99:O105)</f>
        <v>97820.32</v>
      </c>
      <c r="P106" s="26">
        <f>SUM(P99:P105)</f>
        <v>105752</v>
      </c>
      <c r="Q106" s="62">
        <f>SUM(Q99:Q105)</f>
        <v>97952</v>
      </c>
    </row>
    <row r="107" spans="1:18" s="5" customFormat="1" ht="9.75" customHeight="1" x14ac:dyDescent="0.25">
      <c r="A107" s="127"/>
      <c r="B107" s="33"/>
      <c r="C107" s="128"/>
      <c r="D107" s="129"/>
      <c r="E107" s="13"/>
      <c r="F107" s="105"/>
      <c r="G107" s="13"/>
      <c r="H107" s="63"/>
      <c r="I107" s="64"/>
      <c r="J107" s="13"/>
      <c r="K107" s="63"/>
      <c r="L107" s="29"/>
      <c r="M107" s="91"/>
      <c r="N107" s="29"/>
      <c r="O107" s="63"/>
      <c r="P107" s="29"/>
      <c r="Q107" s="64"/>
    </row>
    <row r="108" spans="1:18" s="5" customFormat="1" ht="9.75" hidden="1" customHeight="1" x14ac:dyDescent="0.25">
      <c r="A108" s="127"/>
      <c r="B108" s="33"/>
      <c r="C108" s="128"/>
      <c r="D108" s="129"/>
      <c r="E108" s="13"/>
      <c r="F108" s="105"/>
      <c r="G108" s="13"/>
      <c r="H108" s="63"/>
      <c r="I108" s="64"/>
      <c r="J108" s="13"/>
      <c r="K108" s="63"/>
      <c r="L108" s="29"/>
      <c r="M108" s="91"/>
      <c r="N108" s="29"/>
      <c r="O108" s="63"/>
      <c r="P108" s="29"/>
      <c r="Q108" s="64"/>
    </row>
    <row r="109" spans="1:18" ht="12" customHeight="1" x14ac:dyDescent="0.25">
      <c r="A109" s="121"/>
      <c r="B109" s="34"/>
      <c r="C109" s="38" t="s">
        <v>71</v>
      </c>
      <c r="D109" s="131" t="s">
        <v>61</v>
      </c>
      <c r="E109" s="13"/>
      <c r="F109" s="99"/>
      <c r="G109" s="13"/>
      <c r="H109" s="55"/>
      <c r="I109" s="52"/>
      <c r="J109" s="13"/>
      <c r="K109" s="55"/>
      <c r="L109" s="20"/>
      <c r="M109" s="83"/>
      <c r="N109" s="20"/>
      <c r="O109" s="55"/>
      <c r="P109" s="20"/>
      <c r="Q109" s="52"/>
    </row>
    <row r="110" spans="1:18" ht="12" customHeight="1" x14ac:dyDescent="0.25">
      <c r="A110" s="121">
        <v>70</v>
      </c>
      <c r="B110" s="34">
        <v>2</v>
      </c>
      <c r="C110" s="32"/>
      <c r="D110" s="122" t="s">
        <v>47</v>
      </c>
      <c r="E110" s="13"/>
      <c r="F110" s="100">
        <v>3500</v>
      </c>
      <c r="G110" s="13"/>
      <c r="H110" s="45">
        <v>3500</v>
      </c>
      <c r="I110" s="46">
        <v>3500</v>
      </c>
      <c r="J110" s="13"/>
      <c r="K110" s="45">
        <v>3490</v>
      </c>
      <c r="L110" s="12">
        <v>3500</v>
      </c>
      <c r="M110" s="79">
        <v>3500</v>
      </c>
      <c r="N110" s="20"/>
      <c r="O110" s="45">
        <v>3143.08</v>
      </c>
      <c r="P110" s="12">
        <v>5500</v>
      </c>
      <c r="Q110" s="46">
        <v>5500</v>
      </c>
    </row>
    <row r="111" spans="1:18" ht="11.15" hidden="1" customHeight="1" x14ac:dyDescent="0.25">
      <c r="A111" s="121">
        <v>71</v>
      </c>
      <c r="B111" s="34"/>
      <c r="C111" s="32"/>
      <c r="D111" s="122" t="s">
        <v>101</v>
      </c>
      <c r="E111" s="13"/>
      <c r="F111" s="97"/>
      <c r="G111" s="13"/>
      <c r="H111" s="49"/>
      <c r="I111" s="50"/>
      <c r="J111" s="13"/>
      <c r="K111" s="49"/>
      <c r="L111" s="18"/>
      <c r="M111" s="81"/>
      <c r="N111" s="20"/>
      <c r="O111" s="49"/>
      <c r="P111" s="18"/>
      <c r="Q111" s="50"/>
    </row>
    <row r="112" spans="1:18" ht="11.15" hidden="1" customHeight="1" x14ac:dyDescent="0.25">
      <c r="A112" s="121">
        <v>72</v>
      </c>
      <c r="B112" s="34">
        <v>2</v>
      </c>
      <c r="C112" s="32"/>
      <c r="D112" s="122" t="s">
        <v>48</v>
      </c>
      <c r="E112" s="13"/>
      <c r="F112" s="100">
        <v>0</v>
      </c>
      <c r="G112" s="13"/>
      <c r="H112" s="45"/>
      <c r="I112" s="46">
        <v>0</v>
      </c>
      <c r="J112" s="13"/>
      <c r="K112" s="45"/>
      <c r="L112" s="12">
        <v>0</v>
      </c>
      <c r="M112" s="79">
        <v>0</v>
      </c>
      <c r="N112" s="20"/>
      <c r="O112" s="45">
        <v>0</v>
      </c>
      <c r="P112" s="12">
        <v>0</v>
      </c>
      <c r="Q112" s="46">
        <v>0</v>
      </c>
    </row>
    <row r="113" spans="1:17" ht="11.15" hidden="1" customHeight="1" x14ac:dyDescent="0.25">
      <c r="A113" s="121">
        <v>73</v>
      </c>
      <c r="B113" s="34"/>
      <c r="C113" s="32"/>
      <c r="D113" s="122" t="s">
        <v>49</v>
      </c>
      <c r="E113" s="13"/>
      <c r="F113" s="100">
        <v>0</v>
      </c>
      <c r="G113" s="13"/>
      <c r="H113" s="45">
        <v>0</v>
      </c>
      <c r="I113" s="46">
        <v>0</v>
      </c>
      <c r="J113" s="13"/>
      <c r="K113" s="45">
        <v>0</v>
      </c>
      <c r="L113" s="12">
        <v>0</v>
      </c>
      <c r="M113" s="79">
        <v>0</v>
      </c>
      <c r="N113" s="20"/>
      <c r="O113" s="45">
        <v>0</v>
      </c>
      <c r="P113" s="12">
        <v>0</v>
      </c>
      <c r="Q113" s="46">
        <v>0</v>
      </c>
    </row>
    <row r="114" spans="1:17" ht="11.15" hidden="1" customHeight="1" x14ac:dyDescent="0.25">
      <c r="A114" s="121">
        <v>74</v>
      </c>
      <c r="B114" s="34">
        <v>3</v>
      </c>
      <c r="C114" s="32"/>
      <c r="D114" s="122" t="s">
        <v>115</v>
      </c>
      <c r="E114" s="13"/>
      <c r="F114" s="97">
        <v>0</v>
      </c>
      <c r="G114" s="13"/>
      <c r="H114" s="49">
        <v>0</v>
      </c>
      <c r="I114" s="50">
        <v>0</v>
      </c>
      <c r="J114" s="13"/>
      <c r="K114" s="49">
        <v>0</v>
      </c>
      <c r="L114" s="18">
        <v>0</v>
      </c>
      <c r="M114" s="81">
        <v>0</v>
      </c>
      <c r="N114" s="20"/>
      <c r="O114" s="49">
        <v>0</v>
      </c>
      <c r="P114" s="18">
        <v>0</v>
      </c>
      <c r="Q114" s="50">
        <v>0</v>
      </c>
    </row>
    <row r="115" spans="1:17" ht="8.15" hidden="1" customHeight="1" x14ac:dyDescent="0.25">
      <c r="A115" s="121"/>
      <c r="B115" s="34"/>
      <c r="C115" s="32"/>
      <c r="D115" s="122" t="s">
        <v>102</v>
      </c>
      <c r="E115" s="13"/>
      <c r="F115" s="99"/>
      <c r="G115" s="13"/>
      <c r="H115" s="55"/>
      <c r="I115" s="52"/>
      <c r="J115" s="13"/>
      <c r="K115" s="55"/>
      <c r="L115" s="20"/>
      <c r="M115" s="83"/>
      <c r="N115" s="20"/>
      <c r="O115" s="55"/>
      <c r="P115" s="20"/>
      <c r="Q115" s="52"/>
    </row>
    <row r="116" spans="1:17" s="5" customFormat="1" ht="12" customHeight="1" x14ac:dyDescent="0.25">
      <c r="A116" s="127"/>
      <c r="B116" s="33"/>
      <c r="C116" s="128"/>
      <c r="D116" s="129" t="s">
        <v>50</v>
      </c>
      <c r="E116" s="13"/>
      <c r="F116" s="104">
        <f>SUM(F110:F115)</f>
        <v>3500</v>
      </c>
      <c r="G116" s="13"/>
      <c r="H116" s="61">
        <f>SUM(H110:H115)</f>
        <v>3500</v>
      </c>
      <c r="I116" s="62">
        <f>SUM(I110:I115)</f>
        <v>3500</v>
      </c>
      <c r="J116" s="13"/>
      <c r="K116" s="61">
        <f>SUM(K110:K115)</f>
        <v>3490</v>
      </c>
      <c r="L116" s="26">
        <f>SUM(L110:L115)</f>
        <v>3500</v>
      </c>
      <c r="M116" s="90">
        <f>SUM(M110:M115)</f>
        <v>3500</v>
      </c>
      <c r="N116" s="29"/>
      <c r="O116" s="61">
        <f>SUM(O110:O115)</f>
        <v>3143.08</v>
      </c>
      <c r="P116" s="26">
        <f>SUM(P110:P115)</f>
        <v>5500</v>
      </c>
      <c r="Q116" s="62">
        <f>SUM(Q110:Q115)</f>
        <v>5500</v>
      </c>
    </row>
    <row r="117" spans="1:17" ht="9.9" customHeight="1" x14ac:dyDescent="0.25">
      <c r="A117" s="121"/>
      <c r="B117" s="34"/>
      <c r="C117" s="32"/>
      <c r="D117" s="122"/>
      <c r="E117" s="13"/>
      <c r="F117" s="99"/>
      <c r="G117" s="13"/>
      <c r="H117" s="55"/>
      <c r="I117" s="52"/>
      <c r="J117" s="13"/>
      <c r="K117" s="55"/>
      <c r="L117" s="20"/>
      <c r="M117" s="83"/>
      <c r="N117" s="20"/>
      <c r="O117" s="55"/>
      <c r="P117" s="20"/>
      <c r="Q117" s="52"/>
    </row>
    <row r="118" spans="1:17" ht="12" customHeight="1" x14ac:dyDescent="0.25">
      <c r="A118" s="121">
        <v>74</v>
      </c>
      <c r="B118" s="34"/>
      <c r="C118" s="38" t="s">
        <v>70</v>
      </c>
      <c r="D118" s="131" t="s">
        <v>109</v>
      </c>
      <c r="E118" s="13"/>
      <c r="F118" s="99">
        <v>5000</v>
      </c>
      <c r="G118" s="13"/>
      <c r="H118" s="55">
        <v>5000</v>
      </c>
      <c r="I118" s="52">
        <v>5000</v>
      </c>
      <c r="J118" s="13"/>
      <c r="K118" s="55">
        <v>169.07</v>
      </c>
      <c r="L118" s="20">
        <v>650</v>
      </c>
      <c r="M118" s="83">
        <v>650</v>
      </c>
      <c r="N118" s="20"/>
      <c r="O118" s="55">
        <v>512.54</v>
      </c>
      <c r="P118" s="28">
        <v>250</v>
      </c>
      <c r="Q118" s="52">
        <v>2000</v>
      </c>
    </row>
    <row r="119" spans="1:17" ht="11.15" hidden="1" customHeight="1" x14ac:dyDescent="0.25">
      <c r="A119" s="121">
        <v>69</v>
      </c>
      <c r="B119" s="34"/>
      <c r="C119" s="32"/>
      <c r="D119" s="122" t="s">
        <v>107</v>
      </c>
      <c r="E119" s="13"/>
      <c r="F119" s="100"/>
      <c r="G119" s="13"/>
      <c r="H119" s="45"/>
      <c r="I119" s="46"/>
      <c r="J119" s="13"/>
      <c r="K119" s="45"/>
      <c r="L119" s="12"/>
      <c r="M119" s="79"/>
      <c r="N119" s="20"/>
      <c r="O119" s="45"/>
      <c r="P119" s="12"/>
      <c r="Q119" s="46"/>
    </row>
    <row r="120" spans="1:17" ht="11.15" hidden="1" customHeight="1" x14ac:dyDescent="0.25">
      <c r="A120" s="121">
        <v>70</v>
      </c>
      <c r="B120" s="34"/>
      <c r="C120" s="32"/>
      <c r="D120" s="122" t="s">
        <v>89</v>
      </c>
      <c r="E120" s="13"/>
      <c r="F120" s="97"/>
      <c r="G120" s="13"/>
      <c r="H120" s="49">
        <f>SUM(H114:H119)</f>
        <v>8500</v>
      </c>
      <c r="I120" s="50"/>
      <c r="J120" s="13"/>
      <c r="K120" s="49"/>
      <c r="L120" s="18"/>
      <c r="M120" s="81"/>
      <c r="N120" s="20"/>
      <c r="O120" s="49"/>
      <c r="P120" s="18"/>
      <c r="Q120" s="50"/>
    </row>
    <row r="121" spans="1:17" ht="11.15" hidden="1" customHeight="1" x14ac:dyDescent="0.25">
      <c r="A121" s="121">
        <v>71</v>
      </c>
      <c r="B121" s="34"/>
      <c r="C121" s="32"/>
      <c r="D121" s="122" t="s">
        <v>51</v>
      </c>
      <c r="E121" s="13"/>
      <c r="F121" s="97"/>
      <c r="G121" s="13"/>
      <c r="H121" s="49"/>
      <c r="I121" s="50"/>
      <c r="J121" s="13"/>
      <c r="K121" s="49"/>
      <c r="L121" s="18"/>
      <c r="M121" s="81"/>
      <c r="N121" s="20"/>
      <c r="O121" s="49"/>
      <c r="P121" s="18"/>
      <c r="Q121" s="50"/>
    </row>
    <row r="122" spans="1:17" ht="11.15" hidden="1" customHeight="1" x14ac:dyDescent="0.25">
      <c r="A122" s="121">
        <v>72</v>
      </c>
      <c r="B122" s="34"/>
      <c r="C122" s="32"/>
      <c r="D122" s="122" t="s">
        <v>52</v>
      </c>
      <c r="E122" s="13"/>
      <c r="F122" s="97"/>
      <c r="G122" s="13"/>
      <c r="H122" s="49">
        <v>650</v>
      </c>
      <c r="I122" s="50"/>
      <c r="J122" s="13"/>
      <c r="K122" s="49"/>
      <c r="L122" s="18"/>
      <c r="M122" s="81"/>
      <c r="N122" s="20"/>
      <c r="O122" s="49"/>
      <c r="P122" s="18"/>
      <c r="Q122" s="50"/>
    </row>
    <row r="123" spans="1:17" ht="11.15" hidden="1" customHeight="1" x14ac:dyDescent="0.25">
      <c r="A123" s="121">
        <v>73</v>
      </c>
      <c r="B123" s="34"/>
      <c r="C123" s="32"/>
      <c r="D123" s="122" t="s">
        <v>90</v>
      </c>
      <c r="E123" s="13"/>
      <c r="F123" s="97"/>
      <c r="G123" s="13"/>
      <c r="H123" s="49"/>
      <c r="I123" s="50"/>
      <c r="J123" s="13"/>
      <c r="K123" s="49"/>
      <c r="L123" s="18"/>
      <c r="M123" s="81"/>
      <c r="N123" s="20"/>
      <c r="O123" s="49"/>
      <c r="P123" s="18"/>
      <c r="Q123" s="50"/>
    </row>
    <row r="124" spans="1:17" ht="3" hidden="1" customHeight="1" x14ac:dyDescent="0.25">
      <c r="A124" s="121"/>
      <c r="B124" s="34"/>
      <c r="C124" s="32"/>
      <c r="D124" s="122"/>
      <c r="E124" s="13"/>
      <c r="F124" s="99"/>
      <c r="G124" s="13"/>
      <c r="H124" s="55"/>
      <c r="I124" s="52"/>
      <c r="J124" s="13"/>
      <c r="K124" s="55"/>
      <c r="L124" s="20"/>
      <c r="M124" s="83"/>
      <c r="N124" s="20"/>
      <c r="O124" s="55"/>
      <c r="P124" s="20"/>
      <c r="Q124" s="52"/>
    </row>
    <row r="125" spans="1:17" s="5" customFormat="1" ht="12" hidden="1" customHeight="1" x14ac:dyDescent="0.25">
      <c r="A125" s="127">
        <v>75</v>
      </c>
      <c r="B125" s="33"/>
      <c r="C125" s="128"/>
      <c r="D125" s="129" t="s">
        <v>110</v>
      </c>
      <c r="E125" s="13"/>
      <c r="F125" s="100">
        <v>0</v>
      </c>
      <c r="G125" s="13"/>
      <c r="H125" s="45"/>
      <c r="I125" s="46">
        <v>0</v>
      </c>
      <c r="J125" s="13"/>
      <c r="K125" s="45"/>
      <c r="L125" s="12">
        <v>0</v>
      </c>
      <c r="M125" s="79">
        <v>0</v>
      </c>
      <c r="N125" s="20"/>
      <c r="O125" s="45">
        <v>0</v>
      </c>
      <c r="P125" s="12">
        <v>0</v>
      </c>
      <c r="Q125" s="46">
        <v>0</v>
      </c>
    </row>
    <row r="126" spans="1:17" s="5" customFormat="1" ht="12" customHeight="1" x14ac:dyDescent="0.25">
      <c r="A126" s="127"/>
      <c r="B126" s="33"/>
      <c r="C126" s="128"/>
      <c r="D126" s="129"/>
      <c r="E126" s="13"/>
      <c r="F126" s="99"/>
      <c r="G126" s="13"/>
      <c r="H126" s="55"/>
      <c r="I126" s="52"/>
      <c r="J126" s="13"/>
      <c r="K126" s="55"/>
      <c r="L126" s="20"/>
      <c r="M126" s="83"/>
      <c r="N126" s="20"/>
      <c r="O126" s="55"/>
      <c r="P126" s="20"/>
      <c r="Q126" s="52"/>
    </row>
    <row r="127" spans="1:17" s="5" customFormat="1" ht="12" hidden="1" customHeight="1" x14ac:dyDescent="0.25">
      <c r="A127" s="127"/>
      <c r="B127" s="33"/>
      <c r="C127" s="38" t="s">
        <v>69</v>
      </c>
      <c r="D127" s="131" t="s">
        <v>127</v>
      </c>
      <c r="E127" s="13"/>
      <c r="F127" s="99"/>
      <c r="G127" s="13"/>
      <c r="H127" s="55"/>
      <c r="I127" s="52"/>
      <c r="J127" s="13"/>
      <c r="K127" s="55"/>
      <c r="L127" s="20"/>
      <c r="M127" s="83"/>
      <c r="N127" s="20"/>
      <c r="O127" s="55"/>
      <c r="P127" s="20"/>
      <c r="Q127" s="52"/>
    </row>
    <row r="128" spans="1:17" s="5" customFormat="1" ht="12" hidden="1" customHeight="1" x14ac:dyDescent="0.25">
      <c r="A128" s="127">
        <v>75</v>
      </c>
      <c r="B128" s="33"/>
      <c r="C128" s="38"/>
      <c r="D128" s="132" t="s">
        <v>126</v>
      </c>
      <c r="E128" s="13"/>
      <c r="F128" s="100">
        <v>0</v>
      </c>
      <c r="G128" s="13"/>
      <c r="H128" s="45">
        <v>0</v>
      </c>
      <c r="I128" s="46">
        <v>0</v>
      </c>
      <c r="J128" s="13"/>
      <c r="K128" s="45">
        <v>0</v>
      </c>
      <c r="L128" s="14">
        <v>0</v>
      </c>
      <c r="M128" s="79"/>
      <c r="N128" s="20"/>
      <c r="O128" s="65">
        <v>0</v>
      </c>
      <c r="P128" s="28">
        <f>18826-2000</f>
        <v>16826</v>
      </c>
      <c r="Q128" s="46"/>
    </row>
    <row r="129" spans="1:17" s="5" customFormat="1" ht="12" hidden="1" customHeight="1" x14ac:dyDescent="0.25">
      <c r="A129" s="127">
        <v>76</v>
      </c>
      <c r="B129" s="33"/>
      <c r="C129" s="38"/>
      <c r="D129" s="132" t="s">
        <v>128</v>
      </c>
      <c r="E129" s="13"/>
      <c r="F129" s="97">
        <v>0</v>
      </c>
      <c r="G129" s="13"/>
      <c r="H129" s="49">
        <v>0</v>
      </c>
      <c r="I129" s="50">
        <v>0</v>
      </c>
      <c r="J129" s="13"/>
      <c r="K129" s="49">
        <v>0</v>
      </c>
      <c r="L129" s="18">
        <v>0</v>
      </c>
      <c r="M129" s="81">
        <v>0</v>
      </c>
      <c r="N129" s="20"/>
      <c r="O129" s="49">
        <v>0</v>
      </c>
      <c r="P129" s="18">
        <v>10000</v>
      </c>
      <c r="Q129" s="50">
        <v>10000</v>
      </c>
    </row>
    <row r="130" spans="1:17" s="5" customFormat="1" ht="12" hidden="1" customHeight="1" x14ac:dyDescent="0.25">
      <c r="A130" s="127"/>
      <c r="B130" s="33"/>
      <c r="C130" s="38"/>
      <c r="D130" s="131" t="s">
        <v>138</v>
      </c>
      <c r="E130" s="13"/>
      <c r="F130" s="100">
        <f>SUM(F128:F129)</f>
        <v>0</v>
      </c>
      <c r="G130" s="13"/>
      <c r="H130" s="45">
        <v>0</v>
      </c>
      <c r="I130" s="46">
        <f>SUM(I128:I129)</f>
        <v>0</v>
      </c>
      <c r="J130" s="13"/>
      <c r="K130" s="45">
        <v>0</v>
      </c>
      <c r="L130" s="12">
        <f>SUM(L128:L129)</f>
        <v>0</v>
      </c>
      <c r="M130" s="79">
        <f>SUM(M128:M129)</f>
        <v>0</v>
      </c>
      <c r="N130" s="20"/>
      <c r="O130" s="45">
        <f>SUM(O128:O129)</f>
        <v>0</v>
      </c>
      <c r="P130" s="12">
        <f>SUM(P128:P129)</f>
        <v>26826</v>
      </c>
      <c r="Q130" s="46">
        <f>SUM(Q128:Q129)</f>
        <v>10000</v>
      </c>
    </row>
    <row r="131" spans="1:17" ht="9.9" hidden="1" customHeight="1" x14ac:dyDescent="0.25">
      <c r="A131" s="121"/>
      <c r="B131" s="34"/>
      <c r="C131" s="32"/>
      <c r="D131" s="122"/>
      <c r="E131" s="13"/>
      <c r="F131" s="99"/>
      <c r="G131" s="13"/>
      <c r="H131" s="55"/>
      <c r="I131" s="46"/>
      <c r="J131" s="13"/>
      <c r="K131" s="45"/>
      <c r="L131" s="12"/>
      <c r="M131" s="79"/>
      <c r="N131" s="20"/>
      <c r="O131" s="55"/>
      <c r="P131" s="20"/>
      <c r="Q131" s="46"/>
    </row>
    <row r="132" spans="1:17" ht="12" customHeight="1" x14ac:dyDescent="0.25">
      <c r="A132" s="121">
        <v>77</v>
      </c>
      <c r="B132" s="34"/>
      <c r="C132" s="38" t="s">
        <v>69</v>
      </c>
      <c r="D132" s="131" t="s">
        <v>119</v>
      </c>
      <c r="E132" s="13"/>
      <c r="F132" s="97">
        <v>0</v>
      </c>
      <c r="G132" s="13"/>
      <c r="H132" s="82">
        <v>10086</v>
      </c>
      <c r="I132" s="50">
        <v>0</v>
      </c>
      <c r="J132" s="13"/>
      <c r="K132" s="49">
        <v>0</v>
      </c>
      <c r="L132" s="18">
        <v>0</v>
      </c>
      <c r="M132" s="81">
        <v>0</v>
      </c>
      <c r="N132" s="20"/>
      <c r="O132" s="49">
        <v>0</v>
      </c>
      <c r="P132" s="18">
        <v>10000</v>
      </c>
      <c r="Q132" s="50">
        <v>10000</v>
      </c>
    </row>
    <row r="133" spans="1:17" ht="9.9" customHeight="1" x14ac:dyDescent="0.25">
      <c r="A133" s="121"/>
      <c r="B133" s="34"/>
      <c r="C133" s="32"/>
      <c r="D133" s="132"/>
      <c r="E133" s="13"/>
      <c r="F133" s="99"/>
      <c r="G133" s="13"/>
      <c r="H133" s="51"/>
      <c r="I133" s="52"/>
      <c r="J133" s="13"/>
      <c r="K133" s="51"/>
      <c r="L133" s="22"/>
      <c r="M133" s="83"/>
      <c r="N133" s="20"/>
      <c r="O133" s="55"/>
      <c r="P133" s="22"/>
      <c r="Q133" s="52"/>
    </row>
    <row r="134" spans="1:17" ht="12" customHeight="1" x14ac:dyDescent="0.25">
      <c r="A134" s="121">
        <v>78</v>
      </c>
      <c r="B134" s="34"/>
      <c r="C134" s="38" t="s">
        <v>68</v>
      </c>
      <c r="D134" s="131" t="s">
        <v>125</v>
      </c>
      <c r="E134" s="13"/>
      <c r="F134" s="101">
        <v>10000</v>
      </c>
      <c r="G134" s="13"/>
      <c r="H134" s="66">
        <v>10000</v>
      </c>
      <c r="I134" s="62">
        <v>10000</v>
      </c>
      <c r="J134" s="13"/>
      <c r="K134" s="66">
        <v>10000</v>
      </c>
      <c r="L134" s="23">
        <v>10000</v>
      </c>
      <c r="M134" s="90">
        <v>10000</v>
      </c>
      <c r="N134" s="29"/>
      <c r="O134" s="66">
        <v>10000</v>
      </c>
      <c r="P134" s="23">
        <v>10000</v>
      </c>
      <c r="Q134" s="62">
        <v>10000</v>
      </c>
    </row>
    <row r="135" spans="1:17" ht="9.9" customHeight="1" x14ac:dyDescent="0.25">
      <c r="A135" s="121"/>
      <c r="B135" s="34"/>
      <c r="C135" s="32"/>
      <c r="D135" s="132"/>
      <c r="E135" s="13"/>
      <c r="F135" s="103"/>
      <c r="G135" s="13"/>
      <c r="H135" s="51"/>
      <c r="I135" s="52"/>
      <c r="J135" s="13"/>
      <c r="K135" s="51"/>
      <c r="L135" s="22"/>
      <c r="M135" s="83"/>
      <c r="N135" s="20"/>
      <c r="O135" s="51"/>
      <c r="P135" s="22"/>
      <c r="Q135" s="52"/>
    </row>
    <row r="136" spans="1:17" ht="12" hidden="1" customHeight="1" x14ac:dyDescent="0.25">
      <c r="A136" s="121">
        <v>77</v>
      </c>
      <c r="B136" s="34">
        <v>3</v>
      </c>
      <c r="C136" s="38" t="s">
        <v>69</v>
      </c>
      <c r="D136" s="131" t="s">
        <v>60</v>
      </c>
      <c r="E136" s="11"/>
      <c r="F136" s="101">
        <v>0</v>
      </c>
      <c r="G136" s="11"/>
      <c r="H136" s="66">
        <v>0</v>
      </c>
      <c r="I136" s="56">
        <v>0</v>
      </c>
      <c r="J136" s="11"/>
      <c r="K136" s="66">
        <v>0</v>
      </c>
      <c r="L136" s="23">
        <v>0</v>
      </c>
      <c r="M136" s="85">
        <v>0</v>
      </c>
      <c r="N136" s="20"/>
      <c r="O136" s="66">
        <v>0</v>
      </c>
      <c r="P136" s="23">
        <v>0</v>
      </c>
      <c r="Q136" s="56">
        <v>0</v>
      </c>
    </row>
    <row r="137" spans="1:17" ht="9.9" hidden="1" customHeight="1" x14ac:dyDescent="0.25">
      <c r="A137" s="121"/>
      <c r="B137" s="34"/>
      <c r="C137" s="32"/>
      <c r="D137" s="132"/>
      <c r="E137" s="11"/>
      <c r="F137" s="103"/>
      <c r="G137" s="11"/>
      <c r="H137" s="51"/>
      <c r="I137" s="60"/>
      <c r="J137" s="11"/>
      <c r="K137" s="51"/>
      <c r="L137" s="22"/>
      <c r="M137" s="89"/>
      <c r="N137" s="20"/>
      <c r="O137" s="51"/>
      <c r="P137" s="22"/>
      <c r="Q137" s="60"/>
    </row>
    <row r="138" spans="1:17" ht="9.9" hidden="1" customHeight="1" x14ac:dyDescent="0.25">
      <c r="A138" s="121"/>
      <c r="B138" s="34"/>
      <c r="C138" s="32"/>
      <c r="D138" s="132"/>
      <c r="E138" s="11"/>
      <c r="F138" s="103"/>
      <c r="G138" s="11"/>
      <c r="H138" s="51"/>
      <c r="I138" s="60"/>
      <c r="J138" s="11"/>
      <c r="K138" s="51"/>
      <c r="L138" s="22"/>
      <c r="M138" s="89"/>
      <c r="N138" s="20"/>
      <c r="O138" s="51"/>
      <c r="P138" s="22"/>
      <c r="Q138" s="60"/>
    </row>
    <row r="139" spans="1:17" ht="12" hidden="1" customHeight="1" x14ac:dyDescent="0.25">
      <c r="A139" s="121"/>
      <c r="B139" s="34"/>
      <c r="C139" s="38" t="s">
        <v>67</v>
      </c>
      <c r="D139" s="131" t="s">
        <v>58</v>
      </c>
      <c r="E139" s="11"/>
      <c r="F139" s="103"/>
      <c r="G139" s="11"/>
      <c r="H139" s="51"/>
      <c r="I139" s="60"/>
      <c r="J139" s="11"/>
      <c r="K139" s="51"/>
      <c r="L139" s="22"/>
      <c r="M139" s="89"/>
      <c r="N139" s="20"/>
      <c r="O139" s="51"/>
      <c r="P139" s="22"/>
      <c r="Q139" s="60"/>
    </row>
    <row r="140" spans="1:17" ht="9" hidden="1" customHeight="1" x14ac:dyDescent="0.25">
      <c r="A140" s="121">
        <v>72</v>
      </c>
      <c r="B140" s="34"/>
      <c r="C140" s="32"/>
      <c r="D140" s="122" t="s">
        <v>80</v>
      </c>
      <c r="E140" s="11"/>
      <c r="F140" s="101"/>
      <c r="G140" s="11"/>
      <c r="H140" s="66"/>
      <c r="I140" s="56"/>
      <c r="J140" s="11"/>
      <c r="K140" s="66"/>
      <c r="L140" s="23"/>
      <c r="M140" s="85"/>
      <c r="N140" s="20"/>
      <c r="O140" s="66"/>
      <c r="P140" s="23"/>
      <c r="Q140" s="56"/>
    </row>
    <row r="141" spans="1:17" ht="9" hidden="1" customHeight="1" x14ac:dyDescent="0.25">
      <c r="A141" s="121">
        <v>73</v>
      </c>
      <c r="B141" s="34"/>
      <c r="C141" s="32"/>
      <c r="D141" s="122" t="s">
        <v>81</v>
      </c>
      <c r="E141" s="11"/>
      <c r="F141" s="106"/>
      <c r="G141" s="11"/>
      <c r="H141" s="67"/>
      <c r="I141" s="68"/>
      <c r="J141" s="11"/>
      <c r="K141" s="67"/>
      <c r="L141" s="27"/>
      <c r="M141" s="92"/>
      <c r="N141" s="20"/>
      <c r="O141" s="67"/>
      <c r="P141" s="27"/>
      <c r="Q141" s="68"/>
    </row>
    <row r="142" spans="1:17" ht="9" hidden="1" customHeight="1" x14ac:dyDescent="0.25">
      <c r="A142" s="121">
        <v>74</v>
      </c>
      <c r="B142" s="34"/>
      <c r="C142" s="32"/>
      <c r="D142" s="122" t="s">
        <v>82</v>
      </c>
      <c r="E142" s="11"/>
      <c r="F142" s="106"/>
      <c r="G142" s="11"/>
      <c r="H142" s="67"/>
      <c r="I142" s="68"/>
      <c r="J142" s="11"/>
      <c r="K142" s="67"/>
      <c r="L142" s="27"/>
      <c r="M142" s="92"/>
      <c r="N142" s="20"/>
      <c r="O142" s="67"/>
      <c r="P142" s="27"/>
      <c r="Q142" s="68"/>
    </row>
    <row r="143" spans="1:17" ht="9" hidden="1" customHeight="1" x14ac:dyDescent="0.25">
      <c r="A143" s="121">
        <v>75</v>
      </c>
      <c r="B143" s="34"/>
      <c r="C143" s="32"/>
      <c r="D143" s="122" t="s">
        <v>83</v>
      </c>
      <c r="E143" s="11"/>
      <c r="F143" s="106"/>
      <c r="G143" s="11"/>
      <c r="H143" s="67"/>
      <c r="I143" s="68"/>
      <c r="J143" s="11"/>
      <c r="K143" s="67"/>
      <c r="L143" s="27"/>
      <c r="M143" s="92"/>
      <c r="N143" s="20"/>
      <c r="O143" s="67"/>
      <c r="P143" s="27"/>
      <c r="Q143" s="68"/>
    </row>
    <row r="144" spans="1:17" ht="9" hidden="1" customHeight="1" x14ac:dyDescent="0.25">
      <c r="A144" s="121">
        <v>76</v>
      </c>
      <c r="B144" s="34"/>
      <c r="C144" s="32"/>
      <c r="D144" s="122" t="s">
        <v>84</v>
      </c>
      <c r="E144" s="11"/>
      <c r="F144" s="106"/>
      <c r="G144" s="11"/>
      <c r="H144" s="67"/>
      <c r="I144" s="68"/>
      <c r="J144" s="11"/>
      <c r="K144" s="67"/>
      <c r="L144" s="27"/>
      <c r="M144" s="92"/>
      <c r="N144" s="20"/>
      <c r="O144" s="67"/>
      <c r="P144" s="27"/>
      <c r="Q144" s="68"/>
    </row>
    <row r="145" spans="1:17" ht="12" hidden="1" customHeight="1" x14ac:dyDescent="0.25">
      <c r="A145" s="121"/>
      <c r="B145" s="34"/>
      <c r="C145" s="32"/>
      <c r="D145" s="130" t="s">
        <v>76</v>
      </c>
      <c r="E145" s="11"/>
      <c r="F145" s="106"/>
      <c r="G145" s="11"/>
      <c r="H145" s="67"/>
      <c r="I145" s="68"/>
      <c r="J145" s="11"/>
      <c r="K145" s="67"/>
      <c r="L145" s="27"/>
      <c r="M145" s="92"/>
      <c r="N145" s="20"/>
      <c r="O145" s="67"/>
      <c r="P145" s="27"/>
      <c r="Q145" s="68"/>
    </row>
    <row r="146" spans="1:17" ht="9.9" hidden="1" customHeight="1" x14ac:dyDescent="0.25">
      <c r="A146" s="121"/>
      <c r="B146" s="34"/>
      <c r="C146" s="32"/>
      <c r="D146" s="122"/>
      <c r="E146" s="11"/>
      <c r="F146" s="103"/>
      <c r="G146" s="11"/>
      <c r="H146" s="51"/>
      <c r="I146" s="60"/>
      <c r="J146" s="11"/>
      <c r="K146" s="51"/>
      <c r="L146" s="22"/>
      <c r="M146" s="89"/>
      <c r="N146" s="20"/>
      <c r="O146" s="51"/>
      <c r="P146" s="22"/>
      <c r="Q146" s="60"/>
    </row>
    <row r="147" spans="1:17" ht="12" hidden="1" customHeight="1" x14ac:dyDescent="0.25">
      <c r="A147" s="121"/>
      <c r="B147" s="34"/>
      <c r="C147" s="38" t="s">
        <v>57</v>
      </c>
      <c r="D147" s="130" t="s">
        <v>85</v>
      </c>
      <c r="E147" s="11"/>
      <c r="F147" s="103"/>
      <c r="G147" s="11"/>
      <c r="H147" s="51"/>
      <c r="I147" s="60"/>
      <c r="J147" s="11"/>
      <c r="K147" s="51"/>
      <c r="L147" s="22"/>
      <c r="M147" s="89"/>
      <c r="N147" s="20"/>
      <c r="O147" s="51"/>
      <c r="P147" s="22"/>
      <c r="Q147" s="60"/>
    </row>
    <row r="148" spans="1:17" ht="11.15" hidden="1" customHeight="1" x14ac:dyDescent="0.25">
      <c r="A148" s="121">
        <v>78</v>
      </c>
      <c r="B148" s="34"/>
      <c r="C148" s="32"/>
      <c r="D148" s="134" t="s">
        <v>96</v>
      </c>
      <c r="E148" s="11"/>
      <c r="F148" s="106"/>
      <c r="G148" s="11"/>
      <c r="H148" s="67"/>
      <c r="I148" s="68"/>
      <c r="J148" s="11"/>
      <c r="K148" s="67"/>
      <c r="L148" s="27"/>
      <c r="M148" s="92"/>
      <c r="N148" s="20"/>
      <c r="O148" s="67"/>
      <c r="P148" s="27"/>
      <c r="Q148" s="68"/>
    </row>
    <row r="149" spans="1:17" ht="11.15" hidden="1" customHeight="1" x14ac:dyDescent="0.25">
      <c r="A149" s="121"/>
      <c r="B149" s="34"/>
      <c r="C149" s="32"/>
      <c r="D149" s="134" t="s">
        <v>97</v>
      </c>
      <c r="E149" s="11"/>
      <c r="F149" s="106"/>
      <c r="G149" s="11"/>
      <c r="H149" s="67"/>
      <c r="I149" s="68"/>
      <c r="J149" s="11"/>
      <c r="K149" s="67"/>
      <c r="L149" s="27"/>
      <c r="M149" s="92"/>
      <c r="N149" s="20"/>
      <c r="O149" s="67"/>
      <c r="P149" s="27"/>
      <c r="Q149" s="68"/>
    </row>
    <row r="150" spans="1:17" s="5" customFormat="1" ht="12" hidden="1" customHeight="1" x14ac:dyDescent="0.25">
      <c r="A150" s="127"/>
      <c r="B150" s="33"/>
      <c r="C150" s="128"/>
      <c r="D150" s="129" t="s">
        <v>87</v>
      </c>
      <c r="E150" s="11"/>
      <c r="F150" s="107">
        <f>SUM(F148:F149)</f>
        <v>0</v>
      </c>
      <c r="G150" s="11"/>
      <c r="H150" s="69">
        <f>SUM(H148:H149)</f>
        <v>0</v>
      </c>
      <c r="I150" s="70">
        <f>SUM(I148:I149)</f>
        <v>0</v>
      </c>
      <c r="J150" s="11"/>
      <c r="K150" s="69">
        <v>0</v>
      </c>
      <c r="L150" s="30">
        <f>SUM(L148:L149)</f>
        <v>0</v>
      </c>
      <c r="M150" s="93">
        <f>SUM(M148:M149)</f>
        <v>0</v>
      </c>
      <c r="N150" s="29"/>
      <c r="O150" s="69">
        <f>SUM(O148:O149)</f>
        <v>0</v>
      </c>
      <c r="P150" s="30">
        <f>SUM(P148:P149)</f>
        <v>0</v>
      </c>
      <c r="Q150" s="70">
        <f>SUM(Q148:Q149)</f>
        <v>0</v>
      </c>
    </row>
    <row r="151" spans="1:17" s="5" customFormat="1" ht="12" customHeight="1" x14ac:dyDescent="0.25">
      <c r="A151" s="127"/>
      <c r="B151" s="33"/>
      <c r="C151" s="128"/>
      <c r="D151" s="129" t="s">
        <v>53</v>
      </c>
      <c r="E151" s="11"/>
      <c r="F151" s="107">
        <f>F134+F132+F118+F125+F116+F106+F96+F87+F60+F40</f>
        <v>842043</v>
      </c>
      <c r="G151" s="11"/>
      <c r="H151" s="69">
        <f>H134+H132+H118+H125+H116+H106+H96+H87+H60+H40</f>
        <v>841951</v>
      </c>
      <c r="I151" s="70">
        <f>I150+I145+I136+I130+I134+I132+I125+I118+I116+I106+I96+I87+I60+I40</f>
        <v>889451</v>
      </c>
      <c r="J151" s="11"/>
      <c r="K151" s="69">
        <f>K134+K132+K118+K125+K116+K106+K96+K87+K60+K40</f>
        <v>819019.2300000001</v>
      </c>
      <c r="L151" s="30">
        <f>L134+L132+L118+L125+L116+L106+L96+L87+L60+L40</f>
        <v>875822</v>
      </c>
      <c r="M151" s="93">
        <f>M150+M145+M136+M130+M134+M132+M125+M118+M116+M106+M96+M87+M60+M40</f>
        <v>910222</v>
      </c>
      <c r="N151" s="29"/>
      <c r="O151" s="69">
        <f>O134+O132+O118+O125+O116+O106+O96+O87+O60+O40</f>
        <v>888497.82000000007</v>
      </c>
      <c r="P151" s="30">
        <f>P150+P145+P136+P130+P134+P132+P125+P118+P116+P106+P96+P87+P60+P40</f>
        <v>950250</v>
      </c>
      <c r="Q151" s="70">
        <f>Q150+Q145+Q136+Q130+Q134+Q132+Q125+Q118+Q116+Q106+Q96+Q87+Q60+Q40</f>
        <v>1010550</v>
      </c>
    </row>
    <row r="152" spans="1:17" ht="9.75" customHeight="1" x14ac:dyDescent="0.25">
      <c r="A152" s="121"/>
      <c r="B152" s="34"/>
      <c r="C152" s="32"/>
      <c r="D152" s="130"/>
      <c r="E152" s="11"/>
      <c r="F152" s="103"/>
      <c r="G152" s="11"/>
      <c r="H152" s="51"/>
      <c r="I152" s="60"/>
      <c r="J152" s="11"/>
      <c r="K152" s="51"/>
      <c r="L152" s="22"/>
      <c r="M152" s="89"/>
      <c r="N152" s="20"/>
      <c r="O152" s="51"/>
      <c r="P152" s="22"/>
      <c r="Q152" s="60"/>
    </row>
    <row r="153" spans="1:17" s="5" customFormat="1" ht="12" customHeight="1" x14ac:dyDescent="0.25">
      <c r="A153" s="127"/>
      <c r="B153" s="33"/>
      <c r="C153" s="128"/>
      <c r="D153" s="129" t="s">
        <v>54</v>
      </c>
      <c r="E153" s="11"/>
      <c r="F153" s="107">
        <f>+F151+F19</f>
        <v>1622043</v>
      </c>
      <c r="G153" s="11"/>
      <c r="H153" s="69">
        <f>+H151+H19</f>
        <v>1621951</v>
      </c>
      <c r="I153" s="70">
        <f>+I151+I19</f>
        <v>1706951</v>
      </c>
      <c r="J153" s="11"/>
      <c r="K153" s="69">
        <f>+K151+K19</f>
        <v>1610699.71</v>
      </c>
      <c r="L153" s="30">
        <f>+L151+L19</f>
        <v>1700822</v>
      </c>
      <c r="M153" s="93">
        <f>+M151+M19</f>
        <v>1755222</v>
      </c>
      <c r="N153" s="29"/>
      <c r="O153" s="69">
        <f>+O151+O19</f>
        <v>1742230.59</v>
      </c>
      <c r="P153" s="30">
        <f>+P151+P19</f>
        <v>1832750</v>
      </c>
      <c r="Q153" s="70">
        <f>+Q151+Q19</f>
        <v>1938050</v>
      </c>
    </row>
    <row r="154" spans="1:17" ht="9.75" customHeight="1" x14ac:dyDescent="0.25">
      <c r="A154" s="121"/>
      <c r="B154" s="34"/>
      <c r="C154" s="32"/>
      <c r="D154" s="130"/>
      <c r="E154" s="11"/>
      <c r="F154" s="103"/>
      <c r="G154" s="11"/>
      <c r="H154" s="51"/>
      <c r="I154" s="60"/>
      <c r="J154" s="11"/>
      <c r="K154" s="51"/>
      <c r="L154" s="22"/>
      <c r="M154" s="89"/>
      <c r="N154" s="20"/>
      <c r="O154" s="51"/>
      <c r="P154" s="22"/>
      <c r="Q154" s="60"/>
    </row>
    <row r="155" spans="1:17" s="5" customFormat="1" ht="12" customHeight="1" x14ac:dyDescent="0.25">
      <c r="A155" s="127"/>
      <c r="B155" s="33"/>
      <c r="C155" s="128"/>
      <c r="D155" s="129" t="s">
        <v>55</v>
      </c>
      <c r="E155" s="11"/>
      <c r="F155" s="108"/>
      <c r="G155" s="11"/>
      <c r="H155" s="71"/>
      <c r="I155" s="72"/>
      <c r="J155" s="11"/>
      <c r="K155" s="71"/>
      <c r="L155" s="31"/>
      <c r="M155" s="94"/>
      <c r="N155" s="29"/>
      <c r="O155" s="71"/>
      <c r="P155" s="31"/>
      <c r="Q155" s="72"/>
    </row>
    <row r="156" spans="1:17" s="5" customFormat="1" ht="12" customHeight="1" thickBot="1" x14ac:dyDescent="0.3">
      <c r="A156" s="135"/>
      <c r="B156" s="36"/>
      <c r="C156" s="136"/>
      <c r="D156" s="137" t="s">
        <v>56</v>
      </c>
      <c r="E156" s="11"/>
      <c r="F156" s="109">
        <f>+F14-F153</f>
        <v>0</v>
      </c>
      <c r="G156" s="11"/>
      <c r="H156" s="73">
        <f>+H14-H153</f>
        <v>0</v>
      </c>
      <c r="I156" s="75">
        <f>+I14-I153</f>
        <v>0</v>
      </c>
      <c r="J156" s="11"/>
      <c r="K156" s="73">
        <f>+K14-K153</f>
        <v>41919.489999999991</v>
      </c>
      <c r="L156" s="74">
        <f>+L14-L153</f>
        <v>0</v>
      </c>
      <c r="M156" s="75">
        <f>+M14-M153</f>
        <v>0</v>
      </c>
      <c r="N156" s="29"/>
      <c r="O156" s="73">
        <f>+O14-O153</f>
        <v>12037.649999999674</v>
      </c>
      <c r="P156" s="74">
        <f>+P14-P153</f>
        <v>0</v>
      </c>
      <c r="Q156" s="75">
        <f>+Q14-Q153</f>
        <v>0</v>
      </c>
    </row>
    <row r="157" spans="1:17" ht="12" customHeight="1" x14ac:dyDescent="0.25"/>
    <row r="158" spans="1:17" ht="12" customHeight="1" x14ac:dyDescent="0.25"/>
    <row r="159" spans="1:17" ht="12" customHeight="1" x14ac:dyDescent="0.25"/>
    <row r="160" spans="1:17" ht="12" customHeight="1" x14ac:dyDescent="0.25">
      <c r="D160" s="9"/>
    </row>
    <row r="161" ht="12" customHeight="1" x14ac:dyDescent="0.25"/>
    <row r="162" ht="12" customHeight="1" x14ac:dyDescent="0.25"/>
  </sheetData>
  <mergeCells count="6">
    <mergeCell ref="H3:I3"/>
    <mergeCell ref="H4:I4"/>
    <mergeCell ref="O4:Q4"/>
    <mergeCell ref="O3:Q3"/>
    <mergeCell ref="K3:M3"/>
    <mergeCell ref="K4:M4"/>
  </mergeCells>
  <phoneticPr fontId="0" type="noConversion"/>
  <printOptions horizontalCentered="1"/>
  <pageMargins left="0.25" right="0.25" top="0.75" bottom="0.75" header="0.3" footer="0.3"/>
  <pageSetup scale="115" fitToHeight="0" orientation="landscape" r:id="rId1"/>
  <headerFooter alignWithMargins="0">
    <oddHeader>&amp;L&amp;"Arial,Bold"&amp;14Central States Synod of the ELCA&amp;"Arial,Regular"&amp;10
&amp;"Arial,Bold"&amp;14Proposed 2021 Budget</oddHeader>
    <oddFooter>Page &amp;P of &amp;N</oddFooter>
  </headerFooter>
  <rowBreaks count="2" manualBreakCount="2">
    <brk id="60" max="16383" man="1"/>
    <brk id="10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76DAE6112D34CAB55B78F9037C231" ma:contentTypeVersion="13" ma:contentTypeDescription="Create a new document." ma:contentTypeScope="" ma:versionID="5ff0acd3e08c981f728f61632fa65fe6">
  <xsd:schema xmlns:xsd="http://www.w3.org/2001/XMLSchema" xmlns:xs="http://www.w3.org/2001/XMLSchema" xmlns:p="http://schemas.microsoft.com/office/2006/metadata/properties" xmlns:ns3="1a4f5c51-8cc3-430a-bdb8-68a8c9fdb51f" xmlns:ns4="76b06d02-7cc1-44f8-9d7c-83a9db3c425d" targetNamespace="http://schemas.microsoft.com/office/2006/metadata/properties" ma:root="true" ma:fieldsID="8b3ce84f11422e53cb4bc89c15ed93e8" ns3:_="" ns4:_="">
    <xsd:import namespace="1a4f5c51-8cc3-430a-bdb8-68a8c9fdb51f"/>
    <xsd:import namespace="76b06d02-7cc1-44f8-9d7c-83a9db3c42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f5c51-8cc3-430a-bdb8-68a8c9fd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6d02-7cc1-44f8-9d7c-83a9db3c42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30D0DD-F813-4EEB-94AC-38A950554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4f5c51-8cc3-430a-bdb8-68a8c9fdb51f"/>
    <ds:schemaRef ds:uri="76b06d02-7cc1-44f8-9d7c-83a9db3c42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136E6-0C6C-42A6-BC22-E1A6092AA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9BBE72-FC89-4EE5-846E-8A8E7E6BB5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Prints on Letter Size Paper</vt:lpstr>
      <vt:lpstr>'Prints on Letter Size Paper'!Print_Area</vt:lpstr>
      <vt:lpstr>'Prints on Letter Size Paper'!Print_Titles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Worksheet</dc:title>
  <dc:creator>Barbara</dc:creator>
  <dc:description>Actual from FYE 1/31/97 through FYE 1/31/07_x000d_
ELCA giving based on % of congregational income only. 3.0% Pay raise_x000d_
Template for next fiscal year.</dc:description>
  <cp:lastModifiedBy>Tim Anderson</cp:lastModifiedBy>
  <cp:lastPrinted>2020-05-29T14:09:27Z</cp:lastPrinted>
  <dcterms:created xsi:type="dcterms:W3CDTF">2001-11-28T20:23:30Z</dcterms:created>
  <dcterms:modified xsi:type="dcterms:W3CDTF">2020-05-30T15:43:11Z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0x01010050776DAE6112D34CAB55B78F9037C231</vt:lpwstr>
  </property>
</Properties>
</file>